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nzfilm.sharepoint.com/sites/ChiExe/Shared Documents/Expenses &amp; Gifts/"/>
    </mc:Choice>
  </mc:AlternateContent>
  <xr:revisionPtr revIDLastSave="141" documentId="8_{AAE4D1AD-1F0E-45A1-B469-198876838923}" xr6:coauthVersionLast="47" xr6:coauthVersionMax="47" xr10:uidLastSave="{EC35D441-7523-405F-A60B-90C79C312867}"/>
  <bookViews>
    <workbookView xWindow="28680" yWindow="-120" windowWidth="29040" windowHeight="164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36" i="1"/>
  <c r="C45"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45" i="1" s="1"/>
  <c r="F56" i="13"/>
  <c r="D36" i="1" s="1"/>
  <c r="F55" i="13"/>
  <c r="D22" i="1" s="1"/>
  <c r="C13" i="13"/>
  <c r="C12" i="13"/>
  <c r="C11" i="13"/>
  <c r="C16" i="13" l="1"/>
  <c r="C17" i="13"/>
  <c r="B5" i="4" l="1"/>
  <c r="B4" i="4"/>
  <c r="B5" i="3"/>
  <c r="B4" i="3"/>
  <c r="B5" i="2"/>
  <c r="B4" i="2"/>
  <c r="B5" i="1"/>
  <c r="B4" i="1"/>
  <c r="C15" i="13" l="1"/>
  <c r="F12" i="13" l="1"/>
  <c r="C25" i="4"/>
  <c r="F11" i="13" s="1"/>
  <c r="F13" i="13" l="1"/>
  <c r="B45" i="1"/>
  <c r="B17" i="13" s="1"/>
  <c r="B36" i="1"/>
  <c r="B16" i="13" s="1"/>
  <c r="B22" i="1"/>
  <c r="B15" i="13" s="1"/>
  <c r="B25" i="3" l="1"/>
  <c r="B13" i="13" s="1"/>
  <c r="B25" i="2"/>
  <c r="B12" i="13" s="1"/>
  <c r="B11" i="13" l="1"/>
  <c r="B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<sst xmlns="http://schemas.openxmlformats.org/spreadsheetml/2006/main" count="262" uniqueCount="193">
  <si>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</si>
  <si>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</si>
  <si>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</si>
  <si>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</si>
  <si>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</si>
  <si>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</si>
  <si>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</si>
  <si>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</si>
  <si>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</si>
  <si>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</si>
  <si>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</si>
  <si>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</si>
  <si>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</si>
  <si>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</si>
  <si>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</si>
  <si>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</si>
  <si>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</si>
  <si>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</si>
  <si>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</si>
  <si>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</si>
  <si>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</si>
  <si>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</si>
  <si>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</si>
  <si>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</si>
  <si>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</si>
  <si>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</si>
  <si>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</si>
  <si>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</si>
  <si>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</si>
  <si>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</si>
  <si>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</si>
  <si>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</si>
  <si>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</si>
  <si>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</si>
  <si>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</si>
  <si>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</si>
  <si>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</si>
  <si>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</si>
  <si>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</si>
  <si>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</si>
  <si>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</si>
  <si>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</si>
  <si>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</si>
  <si>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</si>
  <si>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</si>
  <si>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</si>
  <si>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</si>
  <si>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</si>
  <si>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</si>
  <si>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</si>
  <si>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</si>
  <si>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</si>
  <si>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</si>
  <si>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Te Tumu Whakaata Taonga | NZ Film Commission</t>
  </si>
  <si>
    <t>Secretary or Chief Executive**</t>
  </si>
  <si>
    <t>Annie Murray</t>
  </si>
  <si>
    <t>Disclosure period start***</t>
  </si>
  <si>
    <t>Disclosure period end***</t>
  </si>
  <si>
    <t>Agency totals check</t>
  </si>
  <si>
    <t>Secretary or Chief Executive approval****</t>
  </si>
  <si>
    <t>This disclosure has not yet been approved by the Departmental Secretary or Chief Executive</t>
  </si>
  <si>
    <t>Other sign-off****</t>
  </si>
  <si>
    <t>Mladen Ivancic, 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</si>
  <si>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</si>
  <si>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</si>
  <si>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</si>
  <si>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</si>
  <si>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</si>
  <si>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</si>
  <si>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</si>
  <si>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</si>
  <si>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</si>
  <si>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</si>
  <si>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</si>
  <si>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</si>
  <si>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</si>
  <si>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</si>
  <si>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</si>
  <si>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</si>
  <si>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</si>
  <si>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</si>
  <si>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</si>
  <si>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</si>
  <si>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</si>
  <si>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</si>
  <si>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</si>
  <si>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</si>
  <si>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</si>
  <si>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</si>
  <si>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</si>
  <si>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</si>
  <si>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</si>
  <si>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</si>
  <si>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</si>
  <si>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</si>
  <si>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</si>
  <si>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</si>
  <si>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</si>
  <si>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</si>
  <si>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</si>
  <si>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</si>
  <si>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</si>
  <si>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</si>
  <si>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</si>
  <si>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</si>
  <si>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</si>
  <si>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</si>
  <si>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</si>
  <si>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</si>
  <si>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</si>
  <si>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</si>
  <si>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</si>
  <si>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</si>
  <si>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</si>
  <si>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</si>
  <si>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</si>
  <si>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</si>
  <si>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</si>
  <si>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</si>
  <si>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</si>
  <si>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</si>
  <si>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</si>
  <si>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</si>
  <si>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</si>
  <si>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</si>
  <si>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</si>
  <si>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</si>
  <si>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</si>
  <si>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</si>
  <si>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</si>
  <si>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19 - 22 June 2023</t>
  </si>
  <si>
    <t>Commute to Wellington office</t>
  </si>
  <si>
    <t>Booking fees</t>
  </si>
  <si>
    <t>Wellington</t>
  </si>
  <si>
    <t>Accommodation (3 nights)</t>
  </si>
  <si>
    <t>Taxis</t>
  </si>
  <si>
    <t>Flights</t>
  </si>
  <si>
    <t>26 - 29 June 2023</t>
  </si>
  <si>
    <t>Meals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</si>
  <si>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</si>
  <si>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</si>
  <si>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</si>
  <si>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</si>
  <si>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Pōwhiri </t>
  </si>
  <si>
    <t>Taxi</t>
  </si>
  <si>
    <t>Return from Pōwhiri for meeting at office (2 passengers)</t>
  </si>
  <si>
    <t>Cultural Agencies Chief Executives Meeting</t>
  </si>
  <si>
    <t>Return from Auckland Pōwhiri</t>
  </si>
  <si>
    <t>Auckland</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</si>
  <si>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</si>
  <si>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</si>
  <si>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</si>
  <si>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</si>
  <si>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</si>
  <si>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</si>
  <si>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</si>
  <si>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</si>
  <si>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</si>
  <si>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</si>
  <si>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</si>
  <si>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</si>
  <si>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</si>
  <si>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</si>
  <si>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</si>
  <si>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</si>
  <si>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</si>
  <si>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</si>
  <si>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</si>
  <si>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</si>
  <si>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</si>
  <si>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</si>
  <si>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</si>
  <si>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</si>
  <si>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</si>
  <si>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</si>
  <si>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</si>
  <si>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</si>
  <si>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</si>
  <si>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</si>
  <si>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</si>
  <si>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</si>
  <si>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</si>
  <si>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</si>
  <si>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</si>
  <si>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</si>
  <si>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</si>
  <si>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</si>
  <si>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</si>
  <si>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</si>
  <si>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No international travel to disclose for this period.</t>
  </si>
  <si>
    <t>No hospitality to disclose for this period.</t>
  </si>
  <si>
    <t>No other expenses to disclose for this period.</t>
  </si>
  <si>
    <t>No gifts to disclose for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</si>
</sst>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right" vertical="center"/>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51</v>
      </c>
      <c r="B1" s="136"/>
      <c r="C1" s="136"/>
      <c r="D1" s="136"/>
      <c r="E1" s="136"/>
      <c r="F1" s="136"/>
      <c r="G1" s="17"/>
      <c r="H1" s="17"/>
      <c r="I1" s="17"/>
      <c r="J1" s="17"/>
      <c r="K1" s="17"/>
    </row>
    <row r="2" spans="1:11" ht="21" customHeight="1" x14ac:dyDescent="0.2">
      <c r="A2" s="3" t="s">
        <v>52</v>
      </c>
      <c r="B2" s="137" t="s">
        <v>53</v>
      </c>
      <c r="C2" s="137"/>
      <c r="D2" s="137"/>
      <c r="E2" s="137"/>
      <c r="F2" s="137"/>
      <c r="G2" s="17"/>
      <c r="H2" s="17"/>
      <c r="I2" s="17"/>
      <c r="J2" s="17"/>
      <c r="K2" s="17"/>
    </row>
    <row r="3" spans="1:11" ht="15.75" x14ac:dyDescent="0.2">
      <c r="A3" s="3" t="s">
        <v>54</v>
      </c>
      <c r="B3" s="137" t="s">
        <v>55</v>
      </c>
      <c r="C3" s="137"/>
      <c r="D3" s="137"/>
      <c r="E3" s="137"/>
      <c r="F3" s="137"/>
      <c r="G3" s="17"/>
      <c r="H3" s="17"/>
      <c r="I3" s="17"/>
      <c r="J3" s="17"/>
      <c r="K3" s="17"/>
    </row>
    <row r="4" spans="1:11" ht="21" customHeight="1" x14ac:dyDescent="0.2">
      <c r="A4" s="3" t="s">
        <v>56</v>
      </c>
      <c r="B4" s="138">
        <v>45022</v>
      </c>
      <c r="C4" s="138"/>
      <c r="D4" s="138"/>
      <c r="E4" s="138"/>
      <c r="F4" s="138"/>
      <c r="G4" s="17"/>
      <c r="H4" s="17"/>
      <c r="I4" s="17"/>
      <c r="J4" s="17"/>
      <c r="K4" s="17"/>
    </row>
    <row r="5" spans="1:11" ht="21" customHeight="1" x14ac:dyDescent="0.2">
      <c r="A5" s="3" t="s">
        <v>57</v>
      </c>
      <c r="B5" s="138">
        <v>45107</v>
      </c>
      <c r="C5" s="138"/>
      <c r="D5" s="138"/>
      <c r="E5" s="138"/>
      <c r="F5" s="138"/>
      <c r="G5" s="17"/>
      <c r="H5" s="17"/>
      <c r="I5" s="17"/>
      <c r="J5" s="17"/>
      <c r="K5" s="17"/>
    </row>
    <row r="6" spans="1:11" ht="21" customHeight="1" x14ac:dyDescent="0.2">
      <c r="A6" s="3" t="s">
        <v>58</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3"/>
      <c r="H6" s="17"/>
      <c r="I6" s="17"/>
      <c r="J6" s="17"/>
      <c r="K6" s="17"/>
    </row>
    <row r="7" spans="1:11" ht="31.5" x14ac:dyDescent="0.2">
      <c r="A7" s="3" t="s">
        <v>59</v>
      </c>
      <c r="B7" s="134" t="s">
        <v>60</v>
      </c>
      <c r="C7" s="134"/>
      <c r="D7" s="134"/>
      <c r="E7" s="134"/>
      <c r="F7" s="134"/>
      <c r="G7" s="23"/>
      <c r="H7" s="17"/>
      <c r="I7" s="17"/>
      <c r="J7" s="17"/>
      <c r="K7" s="17"/>
    </row>
    <row r="8" spans="1:11" ht="25.5" customHeight="1" x14ac:dyDescent="0.2">
      <c r="A8" s="3" t="s">
        <v>61</v>
      </c>
      <c r="B8" s="134" t="s">
        <v>62</v>
      </c>
      <c r="C8" s="134"/>
      <c r="D8" s="134"/>
      <c r="E8" s="134"/>
      <c r="F8" s="134"/>
      <c r="G8" s="23"/>
      <c r="H8" s="17"/>
      <c r="I8" s="17"/>
      <c r="J8" s="17"/>
      <c r="K8" s="17"/>
    </row>
    <row r="9" spans="1:11" ht="66.75" customHeight="1" x14ac:dyDescent="0.2">
      <c r="A9" s="133" t="s">
        <v>63</v>
      </c>
      <c r="B9" s="133"/>
      <c r="C9" s="133"/>
      <c r="D9" s="133"/>
      <c r="E9" s="133"/>
      <c r="F9" s="133"/>
      <c r="G9" s="23"/>
      <c r="H9" s="17"/>
      <c r="I9" s="17"/>
      <c r="J9" s="17"/>
      <c r="K9" s="17"/>
    </row>
    <row r="10" spans="1:11" s="93" customFormat="1" ht="36" customHeight="1" x14ac:dyDescent="0.2">
      <c r="A10" s="87" t="s">
        <v>64</v>
      </c>
      <c r="B10" s="88" t="s">
        <v>65</v>
      </c>
      <c r="C10" s="88" t="s">
        <v>66</v>
      </c>
      <c r="D10" s="89"/>
      <c r="E10" s="90" t="s">
        <v>29</v>
      </c>
      <c r="F10" s="91" t="s">
        <v>67</v>
      </c>
      <c r="G10" s="92"/>
      <c r="H10" s="92"/>
      <c r="I10" s="92"/>
      <c r="J10" s="92"/>
      <c r="K10" s="92"/>
    </row>
    <row r="11" spans="1:11" ht="27.75" customHeight="1" x14ac:dyDescent="0.2">
      <c r="A11" s="8" t="s">
        <v>68</v>
      </c>
      <c r="B11" s="59">
        <f>B15+B16+B17</f>
        <v>2515.9300000000003</v>
      </c>
      <c r="C11" s="66" t="str">
        <f>IF(Travel!B6="",A34,Travel!B6)</f>
        <v>Figures exclude GST</v>
      </c>
      <c r="D11" s="6"/>
      <c r="E11" s="8" t="s">
        <v>69</v>
      </c>
      <c r="F11" s="33">
        <f>'Gifts and benefits'!C25</f>
        <v>0</v>
      </c>
      <c r="G11" s="29"/>
      <c r="H11" s="29"/>
      <c r="I11" s="29"/>
      <c r="J11" s="29"/>
      <c r="K11" s="29"/>
    </row>
    <row r="12" spans="1:11" ht="27.75" customHeight="1" x14ac:dyDescent="0.2">
      <c r="A12" s="8" t="s">
        <v>24</v>
      </c>
      <c r="B12" s="59">
        <f>Hospitality!B25</f>
        <v>0</v>
      </c>
      <c r="C12" s="66" t="str">
        <f>IF(Hospitality!B6="",A34,Hospitality!B6)</f>
        <v>Figures exclude GST</v>
      </c>
      <c r="D12" s="6"/>
      <c r="E12" s="8" t="s">
        <v>70</v>
      </c>
      <c r="F12" s="33">
        <f>'Gifts and benefits'!C26</f>
        <v>0</v>
      </c>
      <c r="G12" s="29"/>
      <c r="H12" s="29"/>
      <c r="I12" s="29"/>
      <c r="J12" s="29"/>
      <c r="K12" s="29"/>
    </row>
    <row r="13" spans="1:11" ht="27.75" customHeight="1" x14ac:dyDescent="0.2">
      <c r="A13" s="8" t="s">
        <v>71</v>
      </c>
      <c r="B13" s="59">
        <f>'All other expenses'!B25</f>
        <v>0</v>
      </c>
      <c r="C13" s="66" t="str">
        <f>IF('All other expenses'!B6="",A34,'All other expenses'!B6)</f>
        <v>Figures exclude GST</v>
      </c>
      <c r="D13" s="6"/>
      <c r="E13" s="8" t="s">
        <v>72</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73</v>
      </c>
      <c r="B15" s="61">
        <f>Travel!B22</f>
        <v>0</v>
      </c>
      <c r="C15" s="68" t="str">
        <f>C11</f>
        <v>Figures exclude GST</v>
      </c>
      <c r="D15" s="6"/>
      <c r="E15" s="6"/>
      <c r="F15" s="35"/>
      <c r="G15" s="17"/>
      <c r="H15" s="17"/>
      <c r="I15" s="17"/>
      <c r="J15" s="17"/>
      <c r="K15" s="17"/>
    </row>
    <row r="16" spans="1:11" ht="27.75" customHeight="1" x14ac:dyDescent="0.2">
      <c r="A16" s="9" t="s">
        <v>74</v>
      </c>
      <c r="B16" s="61">
        <f>Travel!B36</f>
        <v>2425.2400000000002</v>
      </c>
      <c r="C16" s="68" t="str">
        <f>C11</f>
        <v>Figures exclude GST</v>
      </c>
      <c r="D16" s="36"/>
      <c r="E16" s="6"/>
      <c r="F16" s="37"/>
      <c r="G16" s="17"/>
      <c r="H16" s="17"/>
      <c r="I16" s="17"/>
      <c r="J16" s="17"/>
      <c r="K16" s="17"/>
    </row>
    <row r="17" spans="1:11" ht="27.75" customHeight="1" x14ac:dyDescent="0.2">
      <c r="A17" s="9" t="s">
        <v>75</v>
      </c>
      <c r="B17" s="61">
        <f>Travel!B45</f>
        <v>90.69</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76</v>
      </c>
      <c r="B19" s="19"/>
      <c r="C19" s="17"/>
      <c r="D19" s="17"/>
      <c r="E19" s="17"/>
      <c r="F19" s="17"/>
      <c r="G19" s="17"/>
      <c r="H19" s="17"/>
      <c r="I19" s="17"/>
      <c r="J19" s="17"/>
      <c r="K19" s="17"/>
    </row>
    <row r="20" spans="1:11" x14ac:dyDescent="0.2">
      <c r="A20" s="20" t="s">
        <v>77</v>
      </c>
      <c r="D20" s="17"/>
      <c r="E20" s="17"/>
      <c r="F20" s="17"/>
      <c r="G20" s="17"/>
      <c r="H20" s="17"/>
      <c r="I20" s="17"/>
      <c r="J20" s="17"/>
      <c r="K20" s="17"/>
    </row>
    <row r="21" spans="1:11" ht="12.6" customHeight="1" x14ac:dyDescent="0.2">
      <c r="A21" s="20" t="s">
        <v>78</v>
      </c>
      <c r="D21" s="17"/>
      <c r="E21" s="17"/>
      <c r="F21" s="17"/>
      <c r="G21" s="17"/>
      <c r="H21" s="17"/>
      <c r="I21" s="17"/>
      <c r="J21" s="17"/>
      <c r="K21" s="17"/>
    </row>
    <row r="22" spans="1:11" ht="12.6" customHeight="1" x14ac:dyDescent="0.2">
      <c r="A22" s="20" t="s">
        <v>79</v>
      </c>
      <c r="D22" s="17"/>
      <c r="E22" s="17"/>
      <c r="F22" s="17"/>
      <c r="G22" s="17"/>
      <c r="H22" s="17"/>
      <c r="I22" s="17"/>
      <c r="J22" s="17"/>
      <c r="K22" s="17"/>
    </row>
    <row r="23" spans="1:11" ht="12.6" customHeight="1" x14ac:dyDescent="0.2">
      <c r="A23" s="20" t="s">
        <v>80</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81</v>
      </c>
      <c r="B25" s="13"/>
      <c r="C25" s="13"/>
      <c r="D25" s="13"/>
      <c r="E25" s="13"/>
      <c r="F25" s="13"/>
      <c r="G25" s="17"/>
      <c r="H25" s="17"/>
      <c r="I25" s="17"/>
      <c r="J25" s="17"/>
      <c r="K25" s="17"/>
    </row>
    <row r="26" spans="1:11" ht="12.75" hidden="1" customHeight="1" x14ac:dyDescent="0.2">
      <c r="A26" s="11" t="s">
        <v>82</v>
      </c>
      <c r="B26" s="4"/>
      <c r="C26" s="4"/>
      <c r="D26" s="11"/>
      <c r="E26" s="11"/>
      <c r="F26" s="11"/>
      <c r="G26" s="17"/>
      <c r="H26" s="17"/>
      <c r="I26" s="17"/>
      <c r="J26" s="17"/>
      <c r="K26" s="17"/>
    </row>
    <row r="27" spans="1:11" hidden="1" x14ac:dyDescent="0.2">
      <c r="A27" s="10" t="s">
        <v>83</v>
      </c>
      <c r="B27" s="10"/>
      <c r="C27" s="10"/>
      <c r="D27" s="10"/>
      <c r="E27" s="10"/>
      <c r="F27" s="10"/>
      <c r="G27" s="17"/>
      <c r="H27" s="17"/>
      <c r="I27" s="17"/>
      <c r="J27" s="17"/>
      <c r="K27" s="17"/>
    </row>
    <row r="28" spans="1:11" hidden="1" x14ac:dyDescent="0.2">
      <c r="A28" s="10" t="s">
        <v>84</v>
      </c>
      <c r="B28" s="10"/>
      <c r="C28" s="10"/>
      <c r="D28" s="10"/>
      <c r="E28" s="10"/>
      <c r="F28" s="10"/>
      <c r="G28" s="17"/>
      <c r="H28" s="17"/>
      <c r="I28" s="17"/>
      <c r="J28" s="17"/>
      <c r="K28" s="17"/>
    </row>
    <row r="29" spans="1:11" hidden="1" x14ac:dyDescent="0.2">
      <c r="A29" s="11" t="s">
        <v>85</v>
      </c>
      <c r="B29" s="11"/>
      <c r="C29" s="11"/>
      <c r="D29" s="11"/>
      <c r="E29" s="11"/>
      <c r="F29" s="11"/>
      <c r="G29" s="17"/>
      <c r="H29" s="17"/>
      <c r="I29" s="17"/>
      <c r="J29" s="17"/>
      <c r="K29" s="17"/>
    </row>
    <row r="30" spans="1:11" hidden="1" x14ac:dyDescent="0.2">
      <c r="A30" s="11" t="s">
        <v>86</v>
      </c>
      <c r="B30" s="11"/>
      <c r="C30" s="11"/>
      <c r="D30" s="11"/>
      <c r="E30" s="11"/>
      <c r="F30" s="11"/>
      <c r="G30" s="17"/>
      <c r="H30" s="17"/>
      <c r="I30" s="17"/>
      <c r="J30" s="17"/>
      <c r="K30" s="17"/>
    </row>
    <row r="31" spans="1:11" hidden="1" x14ac:dyDescent="0.2">
      <c r="A31" s="10" t="s">
        <v>87</v>
      </c>
      <c r="B31" s="10"/>
      <c r="C31" s="10"/>
      <c r="D31" s="10"/>
      <c r="E31" s="10"/>
      <c r="F31" s="10"/>
      <c r="G31" s="17"/>
      <c r="H31" s="17"/>
      <c r="I31" s="17"/>
      <c r="J31" s="17"/>
      <c r="K31" s="17"/>
    </row>
    <row r="32" spans="1:11" hidden="1" x14ac:dyDescent="0.2">
      <c r="A32" s="10" t="s">
        <v>88</v>
      </c>
      <c r="B32" s="10"/>
      <c r="C32" s="10"/>
      <c r="D32" s="10"/>
      <c r="E32" s="10"/>
      <c r="F32" s="10"/>
      <c r="G32" s="17"/>
      <c r="H32" s="17"/>
      <c r="I32" s="17"/>
      <c r="J32" s="17"/>
      <c r="K32" s="17"/>
    </row>
    <row r="33" spans="1:11" hidden="1" x14ac:dyDescent="0.2">
      <c r="A33" s="10" t="s">
        <v>89</v>
      </c>
      <c r="B33" s="10"/>
      <c r="C33" s="10"/>
      <c r="D33" s="10"/>
      <c r="E33" s="10"/>
      <c r="F33" s="10"/>
      <c r="G33" s="17"/>
      <c r="H33" s="17"/>
      <c r="I33" s="17"/>
      <c r="J33" s="17"/>
      <c r="K33" s="17"/>
    </row>
    <row r="34" spans="1:11" hidden="1" x14ac:dyDescent="0.2">
      <c r="A34" s="11" t="s">
        <v>90</v>
      </c>
      <c r="B34" s="11"/>
      <c r="C34" s="11"/>
      <c r="D34" s="11"/>
      <c r="E34" s="11"/>
      <c r="F34" s="11"/>
      <c r="G34" s="17"/>
      <c r="H34" s="17"/>
      <c r="I34" s="17"/>
      <c r="J34" s="17"/>
      <c r="K34" s="17"/>
    </row>
    <row r="35" spans="1:11" hidden="1" x14ac:dyDescent="0.2">
      <c r="A35" s="11" t="s">
        <v>91</v>
      </c>
      <c r="B35" s="11"/>
      <c r="C35" s="11"/>
      <c r="D35" s="11"/>
      <c r="E35" s="11"/>
      <c r="F35" s="11"/>
      <c r="G35" s="17"/>
      <c r="H35" s="17"/>
      <c r="I35" s="17"/>
      <c r="J35" s="17"/>
      <c r="K35" s="17"/>
    </row>
    <row r="36" spans="1:11" hidden="1" x14ac:dyDescent="0.2">
      <c r="A36" s="10" t="s">
        <v>60</v>
      </c>
      <c r="B36" s="63"/>
      <c r="C36" s="63"/>
      <c r="D36" s="63"/>
      <c r="E36" s="63"/>
      <c r="F36" s="63"/>
      <c r="G36" s="17"/>
      <c r="H36" s="17"/>
      <c r="I36" s="17"/>
      <c r="J36" s="17"/>
      <c r="K36" s="17"/>
    </row>
    <row r="37" spans="1:11" hidden="1" x14ac:dyDescent="0.2">
      <c r="A37" s="10" t="s">
        <v>92</v>
      </c>
      <c r="B37" s="63"/>
      <c r="C37" s="63"/>
      <c r="D37" s="63"/>
      <c r="E37" s="63"/>
      <c r="F37" s="63"/>
      <c r="G37" s="17"/>
      <c r="H37" s="17"/>
      <c r="I37" s="17"/>
      <c r="J37" s="17"/>
      <c r="K37" s="17"/>
    </row>
    <row r="38" spans="1:11" hidden="1" x14ac:dyDescent="0.2">
      <c r="A38" s="10" t="s">
        <v>93</v>
      </c>
      <c r="B38" s="63"/>
      <c r="C38" s="63"/>
      <c r="D38" s="63"/>
      <c r="E38" s="63"/>
      <c r="F38" s="63"/>
      <c r="G38" s="17"/>
      <c r="H38" s="17"/>
      <c r="I38" s="17"/>
      <c r="J38" s="17"/>
      <c r="K38" s="17"/>
    </row>
    <row r="39" spans="1:11" hidden="1" x14ac:dyDescent="0.2">
      <c r="A39" s="11" t="s">
        <v>94</v>
      </c>
      <c r="B39" s="4"/>
      <c r="C39" s="4"/>
      <c r="D39" s="4"/>
      <c r="E39" s="4"/>
      <c r="F39" s="4"/>
      <c r="G39" s="17"/>
      <c r="H39" s="17"/>
      <c r="I39" s="17"/>
      <c r="J39" s="17"/>
      <c r="K39" s="17"/>
    </row>
    <row r="40" spans="1:11" hidden="1" x14ac:dyDescent="0.2">
      <c r="A40" s="4" t="s">
        <v>95</v>
      </c>
      <c r="B40" s="4"/>
      <c r="C40" s="4"/>
      <c r="D40" s="4"/>
      <c r="E40" s="4"/>
      <c r="F40" s="4"/>
      <c r="G40" s="17"/>
      <c r="H40" s="17"/>
      <c r="I40" s="17"/>
      <c r="J40" s="17"/>
      <c r="K40" s="17"/>
    </row>
    <row r="41" spans="1:11" hidden="1" x14ac:dyDescent="0.2">
      <c r="A41" s="4" t="s">
        <v>96</v>
      </c>
      <c r="B41" s="4"/>
      <c r="C41" s="4"/>
      <c r="D41" s="4"/>
      <c r="E41" s="4"/>
      <c r="F41" s="4"/>
      <c r="G41" s="17"/>
      <c r="H41" s="17"/>
      <c r="I41" s="17"/>
      <c r="J41" s="17"/>
      <c r="K41" s="17"/>
    </row>
    <row r="42" spans="1:11" hidden="1" x14ac:dyDescent="0.2">
      <c r="A42" s="4" t="s">
        <v>97</v>
      </c>
      <c r="B42" s="4"/>
      <c r="C42" s="4"/>
      <c r="D42" s="4"/>
      <c r="E42" s="4"/>
      <c r="F42" s="4"/>
      <c r="G42" s="17"/>
      <c r="H42" s="17"/>
      <c r="I42" s="17"/>
      <c r="J42" s="17"/>
      <c r="K42" s="17"/>
    </row>
    <row r="43" spans="1:11" hidden="1" x14ac:dyDescent="0.2">
      <c r="A43" s="4" t="s">
        <v>98</v>
      </c>
      <c r="B43" s="4"/>
      <c r="C43" s="4"/>
      <c r="D43" s="4"/>
      <c r="E43" s="4"/>
      <c r="F43" s="4"/>
      <c r="G43" s="17"/>
      <c r="H43" s="17"/>
      <c r="I43" s="17"/>
      <c r="J43" s="17"/>
      <c r="K43" s="17"/>
    </row>
    <row r="44" spans="1:11" hidden="1" x14ac:dyDescent="0.2">
      <c r="A44" s="4" t="s">
        <v>99</v>
      </c>
      <c r="B44" s="4"/>
      <c r="C44" s="4"/>
      <c r="D44" s="4"/>
      <c r="E44" s="4"/>
      <c r="F44" s="4"/>
      <c r="G44" s="17"/>
      <c r="H44" s="17"/>
      <c r="I44" s="17"/>
      <c r="J44" s="17"/>
      <c r="K44" s="17"/>
    </row>
    <row r="45" spans="1:11" hidden="1" x14ac:dyDescent="0.2">
      <c r="A45" s="64" t="s">
        <v>100</v>
      </c>
      <c r="B45" s="63"/>
      <c r="C45" s="63"/>
      <c r="D45" s="63"/>
      <c r="E45" s="63"/>
      <c r="F45" s="63"/>
      <c r="G45" s="17"/>
      <c r="H45" s="17"/>
      <c r="I45" s="17"/>
      <c r="J45" s="17"/>
      <c r="K45" s="17"/>
    </row>
    <row r="46" spans="1:11" hidden="1" x14ac:dyDescent="0.2">
      <c r="A46" s="63" t="s">
        <v>101</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102</v>
      </c>
      <c r="B48" s="63"/>
      <c r="C48" s="63"/>
      <c r="D48" s="63"/>
      <c r="E48" s="63"/>
      <c r="F48" s="63"/>
      <c r="G48" s="17"/>
      <c r="H48" s="17"/>
      <c r="I48" s="17"/>
      <c r="J48" s="17"/>
      <c r="K48" s="17"/>
    </row>
    <row r="49" spans="1:11" ht="25.5" hidden="1" x14ac:dyDescent="0.2">
      <c r="A49" s="81" t="s">
        <v>103</v>
      </c>
      <c r="B49" s="63"/>
      <c r="C49" s="63"/>
      <c r="D49" s="63"/>
      <c r="E49" s="63"/>
      <c r="F49" s="63"/>
      <c r="G49" s="17"/>
      <c r="H49" s="17"/>
      <c r="I49" s="17"/>
      <c r="J49" s="17"/>
      <c r="K49" s="17"/>
    </row>
    <row r="50" spans="1:11" ht="25.5" hidden="1" x14ac:dyDescent="0.2">
      <c r="A50" s="82" t="s">
        <v>104</v>
      </c>
      <c r="B50" s="4"/>
      <c r="C50" s="4"/>
      <c r="D50" s="4"/>
      <c r="E50" s="4"/>
      <c r="F50" s="4"/>
      <c r="G50" s="17"/>
      <c r="H50" s="17"/>
      <c r="I50" s="17"/>
      <c r="J50" s="17"/>
      <c r="K50" s="17"/>
    </row>
    <row r="51" spans="1:11" ht="25.5" hidden="1" x14ac:dyDescent="0.2">
      <c r="A51" s="82" t="s">
        <v>105</v>
      </c>
      <c r="B51" s="4"/>
      <c r="C51" s="4"/>
      <c r="D51" s="4"/>
      <c r="E51" s="4"/>
      <c r="F51" s="4"/>
      <c r="G51" s="17"/>
      <c r="H51" s="17"/>
      <c r="I51" s="17"/>
      <c r="J51" s="17"/>
      <c r="K51" s="17"/>
    </row>
    <row r="52" spans="1:11" ht="38.25" hidden="1" x14ac:dyDescent="0.2">
      <c r="A52" s="82" t="s">
        <v>106</v>
      </c>
      <c r="B52" s="74"/>
      <c r="C52" s="74"/>
      <c r="D52" s="74"/>
      <c r="E52" s="11"/>
      <c r="F52" s="11"/>
      <c r="G52" s="17"/>
      <c r="H52" s="17"/>
      <c r="I52" s="17"/>
      <c r="J52" s="17"/>
      <c r="K52" s="17"/>
    </row>
    <row r="53" spans="1:11" hidden="1" x14ac:dyDescent="0.2">
      <c r="A53" s="79" t="s">
        <v>107</v>
      </c>
      <c r="B53" s="73"/>
      <c r="C53" s="73"/>
      <c r="D53" s="73"/>
      <c r="E53" s="10"/>
      <c r="F53" s="10" t="b">
        <v>1</v>
      </c>
      <c r="G53" s="17"/>
      <c r="H53" s="17"/>
      <c r="I53" s="17"/>
      <c r="J53" s="17"/>
      <c r="K53" s="17"/>
    </row>
    <row r="54" spans="1:11" hidden="1" x14ac:dyDescent="0.2">
      <c r="A54" s="80" t="s">
        <v>108</v>
      </c>
      <c r="B54" s="79"/>
      <c r="C54" s="79"/>
      <c r="D54" s="79"/>
      <c r="E54" s="10"/>
      <c r="F54" s="10" t="b">
        <v>0</v>
      </c>
      <c r="G54" s="17"/>
      <c r="H54" s="17"/>
      <c r="I54" s="17"/>
      <c r="J54" s="17"/>
      <c r="K54" s="17"/>
    </row>
    <row r="55" spans="1:11" hidden="1" x14ac:dyDescent="0.2">
      <c r="A55" s="83"/>
      <c r="B55" s="75">
        <f>COUNT(Travel!B12:B21)</f>
        <v>0</v>
      </c>
      <c r="C55" s="75"/>
      <c r="D55" s="75">
        <f>COUNTIF(Travel!D12:D21,"*")</f>
        <v>0</v>
      </c>
      <c r="E55" s="76"/>
      <c r="F55" s="76" t="b">
        <f>MIN(B55,D55)=MAX(B55,D55)</f>
        <v>1</v>
      </c>
      <c r="G55" s="17"/>
      <c r="H55" s="17"/>
      <c r="I55" s="17"/>
      <c r="J55" s="17"/>
      <c r="K55" s="17"/>
    </row>
    <row r="56" spans="1:11" hidden="1" x14ac:dyDescent="0.2">
      <c r="A56" s="83" t="s">
        <v>109</v>
      </c>
      <c r="B56" s="75">
        <f>COUNT(Travel!B26:B35)</f>
        <v>9</v>
      </c>
      <c r="C56" s="75"/>
      <c r="D56" s="75">
        <f>COUNTIF(Travel!D26:D35,"*")</f>
        <v>9</v>
      </c>
      <c r="E56" s="76"/>
      <c r="F56" s="76" t="b">
        <f>MIN(B56,D56)=MAX(B56,D56)</f>
        <v>1</v>
      </c>
    </row>
    <row r="57" spans="1:11" hidden="1" x14ac:dyDescent="0.2">
      <c r="A57" s="84"/>
      <c r="B57" s="75">
        <f>COUNT(Travel!B40:B44)</f>
        <v>4</v>
      </c>
      <c r="C57" s="75"/>
      <c r="D57" s="75">
        <f>COUNTIF(Travel!D40:D44,"*")</f>
        <v>4</v>
      </c>
      <c r="E57" s="76"/>
      <c r="F57" s="76" t="b">
        <f>MIN(B57,D57)=MAX(B57,D57)</f>
        <v>1</v>
      </c>
    </row>
    <row r="58" spans="1:11" hidden="1" x14ac:dyDescent="0.2">
      <c r="A58" s="85" t="s">
        <v>110</v>
      </c>
      <c r="B58" s="77">
        <f>COUNT(Hospitality!B11:B24)</f>
        <v>0</v>
      </c>
      <c r="C58" s="77"/>
      <c r="D58" s="77">
        <f>COUNTIF(Hospitality!D11:D24,"*")</f>
        <v>0</v>
      </c>
      <c r="E58" s="78"/>
      <c r="F58" s="78" t="b">
        <f>MIN(B58,D58)=MAX(B58,D58)</f>
        <v>1</v>
      </c>
    </row>
    <row r="59" spans="1:11" hidden="1" x14ac:dyDescent="0.2">
      <c r="A59" s="86" t="s">
        <v>111</v>
      </c>
      <c r="B59" s="76">
        <f>COUNT('All other expenses'!B11:B24)</f>
        <v>0</v>
      </c>
      <c r="C59" s="76"/>
      <c r="D59" s="76">
        <f>COUNTIF('All other expenses'!D11:D24,"*")</f>
        <v>0</v>
      </c>
      <c r="E59" s="76"/>
      <c r="F59" s="76" t="b">
        <f>MIN(B59,D59)=MAX(B59,D59)</f>
        <v>1</v>
      </c>
    </row>
    <row r="60" spans="1:11" hidden="1" x14ac:dyDescent="0.2">
      <c r="A60" s="85" t="s">
        <v>112</v>
      </c>
      <c r="B60" s="77">
        <f>COUNTIF('Gifts and benefits'!B11:B24,"*")</f>
        <v>1</v>
      </c>
      <c r="C60" s="77">
        <f>COUNTIF('Gifts and benefits'!C11:C24,"*")</f>
        <v>0</v>
      </c>
      <c r="D60" s="77"/>
      <c r="E60" s="77">
        <f>COUNTA('Gifts and benefits'!E11:E24)</f>
        <v>0</v>
      </c>
      <c r="F60" s="78"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7"/>
  <sheetViews>
    <sheetView zoomScaleNormal="100" workbookViewId="0">
      <selection activeCell="C12" sqref="C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113</v>
      </c>
      <c r="B1" s="141"/>
      <c r="C1" s="141"/>
      <c r="D1" s="141"/>
      <c r="E1" s="141"/>
      <c r="F1" s="17"/>
    </row>
    <row r="2" spans="1:6" ht="21" customHeight="1" x14ac:dyDescent="0.2">
      <c r="A2" s="3" t="s">
        <v>114</v>
      </c>
      <c r="B2" s="139" t="str">
        <f>'Summary and sign-off'!B2:F2</f>
        <v>Te Tumu Whakaata Taonga | NZ Film Commission</v>
      </c>
      <c r="C2" s="139"/>
      <c r="D2" s="139"/>
      <c r="E2" s="139"/>
      <c r="F2" s="17"/>
    </row>
    <row r="3" spans="1:6" ht="31.5" x14ac:dyDescent="0.2">
      <c r="A3" s="3" t="s">
        <v>115</v>
      </c>
      <c r="B3" s="139" t="str">
        <f>'Summary and sign-off'!B3:F3</f>
        <v>Annie Murray</v>
      </c>
      <c r="C3" s="139"/>
      <c r="D3" s="139"/>
      <c r="E3" s="139"/>
      <c r="F3" s="17"/>
    </row>
    <row r="4" spans="1:6" ht="21" customHeight="1" x14ac:dyDescent="0.2">
      <c r="A4" s="3" t="s">
        <v>116</v>
      </c>
      <c r="B4" s="139">
        <f>'Summary and sign-off'!B4:F4</f>
        <v>45022</v>
      </c>
      <c r="C4" s="139"/>
      <c r="D4" s="139"/>
      <c r="E4" s="139"/>
      <c r="F4" s="17"/>
    </row>
    <row r="5" spans="1:6" ht="21" customHeight="1" x14ac:dyDescent="0.2">
      <c r="A5" s="3" t="s">
        <v>117</v>
      </c>
      <c r="B5" s="139">
        <f>'Summary and sign-off'!B5:F5</f>
        <v>45107</v>
      </c>
      <c r="C5" s="139"/>
      <c r="D5" s="139"/>
      <c r="E5" s="139"/>
      <c r="F5" s="17"/>
    </row>
    <row r="6" spans="1:6" ht="21" customHeight="1" x14ac:dyDescent="0.2">
      <c r="A6" s="3" t="s">
        <v>118</v>
      </c>
      <c r="B6" s="134" t="s">
        <v>84</v>
      </c>
      <c r="C6" s="134"/>
      <c r="D6" s="134"/>
      <c r="E6" s="134"/>
      <c r="F6" s="17"/>
    </row>
    <row r="7" spans="1:6" ht="21" customHeight="1" x14ac:dyDescent="0.2">
      <c r="A7" s="3" t="s">
        <v>58</v>
      </c>
      <c r="B7" s="134" t="s">
        <v>86</v>
      </c>
      <c r="C7" s="134"/>
      <c r="D7" s="134"/>
      <c r="E7" s="134"/>
      <c r="F7" s="17"/>
    </row>
    <row r="8" spans="1:6" ht="36" customHeight="1" x14ac:dyDescent="0.2">
      <c r="A8" s="143" t="s">
        <v>119</v>
      </c>
      <c r="B8" s="144"/>
      <c r="C8" s="144"/>
      <c r="D8" s="144"/>
      <c r="E8" s="144"/>
      <c r="F8" s="19"/>
    </row>
    <row r="9" spans="1:6" ht="36" customHeight="1" x14ac:dyDescent="0.2">
      <c r="A9" s="145" t="s">
        <v>120</v>
      </c>
      <c r="B9" s="146"/>
      <c r="C9" s="146"/>
      <c r="D9" s="146"/>
      <c r="E9" s="146"/>
      <c r="F9" s="19"/>
    </row>
    <row r="10" spans="1:6" ht="24.75" customHeight="1" x14ac:dyDescent="0.2">
      <c r="A10" s="142" t="s">
        <v>121</v>
      </c>
      <c r="B10" s="147"/>
      <c r="C10" s="142"/>
      <c r="D10" s="142"/>
      <c r="E10" s="142"/>
      <c r="F10" s="29"/>
    </row>
    <row r="11" spans="1:6" ht="28.5" customHeight="1" x14ac:dyDescent="0.2">
      <c r="A11" s="24" t="s">
        <v>122</v>
      </c>
      <c r="B11" s="24" t="s">
        <v>123</v>
      </c>
      <c r="C11" s="24" t="s">
        <v>124</v>
      </c>
      <c r="D11" s="24" t="s">
        <v>125</v>
      </c>
      <c r="E11" s="24" t="s">
        <v>126</v>
      </c>
      <c r="F11" s="30"/>
    </row>
    <row r="12" spans="1:6" s="2" customFormat="1" x14ac:dyDescent="0.2">
      <c r="A12" s="117"/>
      <c r="B12" s="118"/>
      <c r="C12" s="119" t="s">
        <v>189</v>
      </c>
      <c r="D12" s="119"/>
      <c r="E12" s="120"/>
      <c r="F12" s="1"/>
    </row>
    <row r="13" spans="1:6" s="2" customFormat="1" x14ac:dyDescent="0.2">
      <c r="A13" s="117"/>
      <c r="B13" s="118"/>
      <c r="C13" s="119"/>
      <c r="D13" s="119"/>
      <c r="E13" s="120"/>
      <c r="F13" s="1"/>
    </row>
    <row r="14" spans="1:6" s="2" customFormat="1" x14ac:dyDescent="0.2">
      <c r="A14" s="117"/>
      <c r="B14" s="118"/>
      <c r="C14" s="119"/>
      <c r="D14" s="119"/>
      <c r="E14" s="120"/>
      <c r="F14" s="1"/>
    </row>
    <row r="15" spans="1:6" s="2" customFormat="1" x14ac:dyDescent="0.2">
      <c r="A15" s="117"/>
      <c r="B15" s="118"/>
      <c r="C15" s="119"/>
      <c r="D15" s="119"/>
      <c r="E15" s="120"/>
      <c r="F15" s="1"/>
    </row>
    <row r="16" spans="1:6" s="2" customFormat="1" x14ac:dyDescent="0.2">
      <c r="A16" s="117"/>
      <c r="B16" s="118"/>
      <c r="C16" s="119"/>
      <c r="D16" s="119"/>
      <c r="E16" s="120"/>
      <c r="F16" s="1"/>
    </row>
    <row r="17" spans="1:6" s="2" customFormat="1" x14ac:dyDescent="0.2">
      <c r="A17" s="117"/>
      <c r="B17" s="118"/>
      <c r="C17" s="119"/>
      <c r="D17" s="119"/>
      <c r="E17" s="120"/>
      <c r="F17" s="1"/>
    </row>
    <row r="18" spans="1:6" s="2" customFormat="1" ht="12.75" customHeight="1" x14ac:dyDescent="0.2">
      <c r="A18" s="117"/>
      <c r="B18" s="118"/>
      <c r="C18" s="119"/>
      <c r="D18" s="119"/>
      <c r="E18" s="120"/>
      <c r="F18" s="1"/>
    </row>
    <row r="19" spans="1:6" s="2" customFormat="1" x14ac:dyDescent="0.2">
      <c r="A19" s="121"/>
      <c r="B19" s="118"/>
      <c r="C19" s="119"/>
      <c r="D19" s="119"/>
      <c r="E19" s="120"/>
      <c r="F19" s="1"/>
    </row>
    <row r="20" spans="1:6" s="2" customFormat="1" x14ac:dyDescent="0.2">
      <c r="A20" s="121"/>
      <c r="B20" s="118"/>
      <c r="C20" s="119"/>
      <c r="D20" s="119"/>
      <c r="E20" s="120"/>
      <c r="F20" s="1"/>
    </row>
    <row r="21" spans="1:6" s="2" customFormat="1" hidden="1" x14ac:dyDescent="0.2">
      <c r="A21" s="104"/>
      <c r="B21" s="105"/>
      <c r="C21" s="106"/>
      <c r="D21" s="106"/>
      <c r="E21" s="107"/>
      <c r="F21" s="1"/>
    </row>
    <row r="22" spans="1:6" ht="19.5" customHeight="1" x14ac:dyDescent="0.2">
      <c r="A22" s="71" t="s">
        <v>127</v>
      </c>
      <c r="B22" s="72">
        <f>SUM(B12:B21)</f>
        <v>0</v>
      </c>
      <c r="C22" s="128" t="str">
        <f>IF(SUBTOTAL(3,B12:B21)=SUBTOTAL(103,B12:B21),'Summary and sign-off'!$A$48,'Summary and sign-off'!$A$49)</f>
        <v>Check - there are no hidden rows with data</v>
      </c>
      <c r="D22" s="140" t="str">
        <f>IF('Summary and sign-off'!F55='Summary and sign-off'!F54,'Summary and sign-off'!A51,'Summary and sign-off'!A50)</f>
        <v>Check - each entry provides sufficient information</v>
      </c>
      <c r="E22" s="140"/>
      <c r="F22" s="17"/>
    </row>
    <row r="23" spans="1:6" ht="10.5" customHeight="1" x14ac:dyDescent="0.2">
      <c r="A23" s="17"/>
      <c r="B23" s="19"/>
      <c r="C23" s="17"/>
      <c r="D23" s="17"/>
      <c r="E23" s="17"/>
      <c r="F23" s="17"/>
    </row>
    <row r="24" spans="1:6" ht="24.75" customHeight="1" x14ac:dyDescent="0.2">
      <c r="A24" s="142" t="s">
        <v>128</v>
      </c>
      <c r="B24" s="142"/>
      <c r="C24" s="142"/>
      <c r="D24" s="142"/>
      <c r="E24" s="142"/>
      <c r="F24" s="29"/>
    </row>
    <row r="25" spans="1:6" ht="32.450000000000003" customHeight="1" x14ac:dyDescent="0.2">
      <c r="A25" s="24" t="s">
        <v>122</v>
      </c>
      <c r="B25" s="24" t="s">
        <v>65</v>
      </c>
      <c r="C25" s="24" t="s">
        <v>129</v>
      </c>
      <c r="D25" s="24" t="s">
        <v>125</v>
      </c>
      <c r="E25" s="24" t="s">
        <v>126</v>
      </c>
      <c r="F25" s="30"/>
    </row>
    <row r="26" spans="1:6" s="2" customFormat="1" x14ac:dyDescent="0.2">
      <c r="A26" s="132" t="s">
        <v>130</v>
      </c>
      <c r="B26" s="118">
        <v>74.61</v>
      </c>
      <c r="C26" s="119" t="s">
        <v>131</v>
      </c>
      <c r="D26" s="119" t="s">
        <v>132</v>
      </c>
      <c r="E26" s="120" t="s">
        <v>133</v>
      </c>
      <c r="F26" s="1"/>
    </row>
    <row r="27" spans="1:6" s="2" customFormat="1" x14ac:dyDescent="0.2">
      <c r="A27" s="117"/>
      <c r="B27" s="118">
        <v>482.61</v>
      </c>
      <c r="C27" s="119"/>
      <c r="D27" s="119" t="s">
        <v>134</v>
      </c>
      <c r="E27" s="120"/>
      <c r="F27" s="1"/>
    </row>
    <row r="28" spans="1:6" s="2" customFormat="1" x14ac:dyDescent="0.2">
      <c r="A28" s="117"/>
      <c r="B28" s="118">
        <v>267.45</v>
      </c>
      <c r="C28" s="119"/>
      <c r="D28" s="119" t="s">
        <v>135</v>
      </c>
      <c r="E28" s="120"/>
      <c r="F28" s="1"/>
    </row>
    <row r="29" spans="1:6" s="2" customFormat="1" x14ac:dyDescent="0.2">
      <c r="A29" s="117"/>
      <c r="B29" s="118">
        <v>590.96</v>
      </c>
      <c r="C29" s="119"/>
      <c r="D29" s="119" t="s">
        <v>136</v>
      </c>
      <c r="E29" s="120"/>
      <c r="F29" s="1"/>
    </row>
    <row r="30" spans="1:6" s="2" customFormat="1" x14ac:dyDescent="0.2">
      <c r="A30" s="132" t="s">
        <v>137</v>
      </c>
      <c r="B30" s="118">
        <v>6.55</v>
      </c>
      <c r="C30" s="119" t="s">
        <v>131</v>
      </c>
      <c r="D30" s="119" t="s">
        <v>132</v>
      </c>
      <c r="E30" s="120" t="s">
        <v>133</v>
      </c>
      <c r="F30" s="1"/>
    </row>
    <row r="31" spans="1:6" s="2" customFormat="1" x14ac:dyDescent="0.2">
      <c r="A31" s="117"/>
      <c r="B31" s="118">
        <v>356.76</v>
      </c>
      <c r="C31" s="119"/>
      <c r="D31" s="119" t="s">
        <v>136</v>
      </c>
      <c r="E31" s="120"/>
      <c r="F31" s="1"/>
    </row>
    <row r="32" spans="1:6" s="2" customFormat="1" x14ac:dyDescent="0.2">
      <c r="A32" s="117"/>
      <c r="B32" s="118">
        <v>482.61</v>
      </c>
      <c r="C32" s="119"/>
      <c r="D32" s="119" t="s">
        <v>134</v>
      </c>
      <c r="E32" s="120"/>
      <c r="F32" s="1"/>
    </row>
    <row r="33" spans="1:6" s="2" customFormat="1" x14ac:dyDescent="0.2">
      <c r="A33" s="117"/>
      <c r="B33" s="118">
        <v>13.91</v>
      </c>
      <c r="C33" s="119"/>
      <c r="D33" s="119" t="s">
        <v>138</v>
      </c>
      <c r="E33" s="120"/>
      <c r="F33" s="1"/>
    </row>
    <row r="34" spans="1:6" s="2" customFormat="1" x14ac:dyDescent="0.2">
      <c r="A34" s="117"/>
      <c r="B34" s="118">
        <v>149.78</v>
      </c>
      <c r="C34" s="119"/>
      <c r="D34" s="119" t="s">
        <v>135</v>
      </c>
      <c r="E34" s="120"/>
      <c r="F34" s="1"/>
    </row>
    <row r="35" spans="1:6" s="2" customFormat="1" hidden="1" x14ac:dyDescent="0.2">
      <c r="A35" s="108"/>
      <c r="B35" s="109"/>
      <c r="C35" s="110"/>
      <c r="D35" s="110"/>
      <c r="E35" s="111"/>
      <c r="F35" s="1"/>
    </row>
    <row r="36" spans="1:6" ht="19.5" customHeight="1" x14ac:dyDescent="0.2">
      <c r="A36" s="71" t="s">
        <v>139</v>
      </c>
      <c r="B36" s="72">
        <f>SUM(B26:B35)</f>
        <v>2425.2400000000002</v>
      </c>
      <c r="C36" s="128" t="str">
        <f>IF(SUBTOTAL(3,B26:B35)=SUBTOTAL(103,B26:B35),'Summary and sign-off'!$A$48,'Summary and sign-off'!$A$49)</f>
        <v>Check - there are no hidden rows with data</v>
      </c>
      <c r="D36" s="140" t="str">
        <f>IF('Summary and sign-off'!F56='Summary and sign-off'!F54,'Summary and sign-off'!A51,'Summary and sign-off'!A50)</f>
        <v>Check - each entry provides sufficient information</v>
      </c>
      <c r="E36" s="140"/>
      <c r="F36" s="17"/>
    </row>
    <row r="37" spans="1:6" ht="10.5" customHeight="1" x14ac:dyDescent="0.2">
      <c r="A37" s="17"/>
      <c r="B37" s="19"/>
      <c r="C37" s="17"/>
      <c r="D37" s="17"/>
      <c r="E37" s="17"/>
      <c r="F37" s="17"/>
    </row>
    <row r="38" spans="1:6" ht="24.75" customHeight="1" x14ac:dyDescent="0.2">
      <c r="A38" s="142" t="s">
        <v>140</v>
      </c>
      <c r="B38" s="142"/>
      <c r="C38" s="142"/>
      <c r="D38" s="142"/>
      <c r="E38" s="142"/>
      <c r="F38" s="17"/>
    </row>
    <row r="39" spans="1:6" ht="27" customHeight="1" x14ac:dyDescent="0.2">
      <c r="A39" s="24" t="s">
        <v>122</v>
      </c>
      <c r="B39" s="24" t="s">
        <v>65</v>
      </c>
      <c r="C39" s="24" t="s">
        <v>141</v>
      </c>
      <c r="D39" s="24" t="s">
        <v>142</v>
      </c>
      <c r="E39" s="24" t="s">
        <v>126</v>
      </c>
      <c r="F39" s="28"/>
    </row>
    <row r="40" spans="1:6" s="2" customFormat="1" x14ac:dyDescent="0.2">
      <c r="A40" s="117">
        <v>45096</v>
      </c>
      <c r="B40" s="118">
        <v>28.98</v>
      </c>
      <c r="C40" s="119" t="s">
        <v>143</v>
      </c>
      <c r="D40" s="119" t="s">
        <v>144</v>
      </c>
      <c r="E40" s="120" t="s">
        <v>133</v>
      </c>
      <c r="F40" s="1"/>
    </row>
    <row r="41" spans="1:6" s="2" customFormat="1" x14ac:dyDescent="0.2">
      <c r="A41" s="117">
        <v>45096</v>
      </c>
      <c r="B41" s="118">
        <v>14.34</v>
      </c>
      <c r="C41" s="119" t="s">
        <v>145</v>
      </c>
      <c r="D41" s="119" t="s">
        <v>144</v>
      </c>
      <c r="E41" s="120" t="s">
        <v>133</v>
      </c>
      <c r="F41" s="1"/>
    </row>
    <row r="42" spans="1:6" s="2" customFormat="1" x14ac:dyDescent="0.2">
      <c r="A42" s="117">
        <v>45104</v>
      </c>
      <c r="B42" s="118">
        <v>17.13</v>
      </c>
      <c r="C42" s="119" t="s">
        <v>146</v>
      </c>
      <c r="D42" s="119" t="s">
        <v>144</v>
      </c>
      <c r="E42" s="120" t="s">
        <v>133</v>
      </c>
      <c r="F42" s="1"/>
    </row>
    <row r="43" spans="1:6" s="2" customFormat="1" x14ac:dyDescent="0.2">
      <c r="A43" s="117">
        <v>45107</v>
      </c>
      <c r="B43" s="118">
        <v>30.24</v>
      </c>
      <c r="C43" s="119" t="s">
        <v>147</v>
      </c>
      <c r="D43" s="119" t="s">
        <v>144</v>
      </c>
      <c r="E43" s="120" t="s">
        <v>148</v>
      </c>
      <c r="F43" s="1"/>
    </row>
    <row r="44" spans="1:6" s="2" customFormat="1" hidden="1" x14ac:dyDescent="0.2">
      <c r="A44" s="94"/>
      <c r="B44" s="95"/>
      <c r="C44" s="96"/>
      <c r="D44" s="96"/>
      <c r="E44" s="97"/>
      <c r="F44" s="1"/>
    </row>
    <row r="45" spans="1:6" ht="19.5" customHeight="1" x14ac:dyDescent="0.2">
      <c r="A45" s="71" t="s">
        <v>149</v>
      </c>
      <c r="B45" s="72">
        <f>SUM(B40:B44)</f>
        <v>90.69</v>
      </c>
      <c r="C45" s="128" t="str">
        <f>IF(SUBTOTAL(3,B40:B44)=SUBTOTAL(103,B40:B44),'Summary and sign-off'!$A$48,'Summary and sign-off'!$A$49)</f>
        <v>Check - there are no hidden rows with data</v>
      </c>
      <c r="D45" s="140" t="str">
        <f>IF('Summary and sign-off'!F57='Summary and sign-off'!F54,'Summary and sign-off'!A51,'Summary and sign-off'!A50)</f>
        <v>Check - each entry provides sufficient information</v>
      </c>
      <c r="E45" s="140"/>
      <c r="F45" s="17"/>
    </row>
    <row r="46" spans="1:6" ht="10.5" customHeight="1" x14ac:dyDescent="0.2">
      <c r="A46" s="17"/>
      <c r="B46" s="57"/>
      <c r="C46" s="19"/>
      <c r="D46" s="17"/>
      <c r="E46" s="17"/>
      <c r="F46" s="17"/>
    </row>
    <row r="47" spans="1:6" ht="34.5" customHeight="1" x14ac:dyDescent="0.2">
      <c r="A47" s="31" t="s">
        <v>150</v>
      </c>
      <c r="B47" s="58">
        <f>B22+B36+B45</f>
        <v>2515.9300000000003</v>
      </c>
      <c r="C47" s="32"/>
      <c r="D47" s="32"/>
      <c r="E47" s="32"/>
      <c r="F47" s="17"/>
    </row>
    <row r="48" spans="1:6" x14ac:dyDescent="0.2">
      <c r="A48" s="17"/>
      <c r="B48" s="19"/>
      <c r="C48" s="17"/>
      <c r="D48" s="17"/>
      <c r="E48" s="17"/>
      <c r="F48" s="17"/>
    </row>
    <row r="49" spans="1:6" x14ac:dyDescent="0.2">
      <c r="A49" s="18" t="s">
        <v>76</v>
      </c>
      <c r="B49" s="19"/>
      <c r="C49" s="17"/>
      <c r="D49" s="17"/>
      <c r="E49" s="17"/>
      <c r="F49" s="17"/>
    </row>
    <row r="50" spans="1:6" ht="12.6" customHeight="1" x14ac:dyDescent="0.2">
      <c r="A50" s="20" t="s">
        <v>151</v>
      </c>
      <c r="F50" s="17"/>
    </row>
    <row r="51" spans="1:6" ht="12.95" customHeight="1" x14ac:dyDescent="0.2">
      <c r="A51" s="20" t="s">
        <v>152</v>
      </c>
      <c r="B51" s="17"/>
      <c r="D51" s="17"/>
      <c r="F51" s="17"/>
    </row>
    <row r="52" spans="1:6" x14ac:dyDescent="0.2">
      <c r="A52" s="20" t="s">
        <v>153</v>
      </c>
      <c r="F52" s="17"/>
    </row>
    <row r="53" spans="1:6" x14ac:dyDescent="0.2">
      <c r="A53" s="20" t="s">
        <v>82</v>
      </c>
      <c r="B53" s="19"/>
      <c r="C53" s="17"/>
      <c r="D53" s="17"/>
      <c r="E53" s="17"/>
      <c r="F53" s="17"/>
    </row>
    <row r="54" spans="1:6" ht="12.95" customHeight="1" x14ac:dyDescent="0.2">
      <c r="A54" s="20" t="s">
        <v>154</v>
      </c>
      <c r="B54" s="17"/>
      <c r="D54" s="17"/>
      <c r="F54" s="17"/>
    </row>
    <row r="55" spans="1:6" x14ac:dyDescent="0.2">
      <c r="A55" s="20" t="s">
        <v>155</v>
      </c>
      <c r="F55" s="17"/>
    </row>
    <row r="56" spans="1:6" x14ac:dyDescent="0.2">
      <c r="A56" s="20" t="s">
        <v>156</v>
      </c>
      <c r="B56" s="20"/>
      <c r="C56" s="20"/>
      <c r="D56" s="20"/>
      <c r="F56" s="17"/>
    </row>
    <row r="57" spans="1:6" x14ac:dyDescent="0.2">
      <c r="A57" s="26"/>
      <c r="B57" s="17"/>
      <c r="C57" s="17"/>
      <c r="D57" s="17"/>
      <c r="E57" s="17"/>
      <c r="F57" s="17"/>
    </row>
    <row r="58" spans="1:6" hidden="1" x14ac:dyDescent="0.2">
      <c r="A58" s="26"/>
      <c r="B58" s="17"/>
      <c r="C58" s="17"/>
      <c r="D58" s="17"/>
      <c r="E58" s="17"/>
      <c r="F58" s="17"/>
    </row>
    <row r="59" spans="1:6" x14ac:dyDescent="0.2"/>
    <row r="60" spans="1:6" x14ac:dyDescent="0.2"/>
    <row r="61" spans="1:6" x14ac:dyDescent="0.2"/>
    <row r="62" spans="1:6" x14ac:dyDescent="0.2"/>
    <row r="63" spans="1:6" ht="12.75" hidden="1" customHeight="1" x14ac:dyDescent="0.2"/>
    <row r="64" spans="1:6" x14ac:dyDescent="0.2"/>
    <row r="66" spans="1:6" hidden="1" x14ac:dyDescent="0.2">
      <c r="A66" s="26"/>
      <c r="B66" s="17"/>
      <c r="C66" s="17"/>
      <c r="D66" s="17"/>
      <c r="E66" s="17"/>
      <c r="F66" s="17"/>
    </row>
    <row r="67" spans="1:6" hidden="1" x14ac:dyDescent="0.2">
      <c r="A67" s="26"/>
      <c r="B67" s="17"/>
      <c r="C67" s="17"/>
      <c r="D67" s="17"/>
      <c r="E67" s="17"/>
      <c r="F67" s="17"/>
    </row>
    <row r="68" spans="1:6" hidden="1" x14ac:dyDescent="0.2">
      <c r="A68" s="26"/>
      <c r="B68" s="17"/>
      <c r="C68" s="17"/>
      <c r="D68" s="17"/>
      <c r="E68" s="17"/>
      <c r="F68" s="17"/>
    </row>
    <row r="69" spans="1:6" hidden="1" x14ac:dyDescent="0.2">
      <c r="A69" s="26"/>
      <c r="B69" s="17"/>
      <c r="C69" s="17"/>
      <c r="D69" s="17"/>
      <c r="E69" s="17"/>
      <c r="F69" s="17"/>
    </row>
    <row r="70" spans="1:6" hidden="1" x14ac:dyDescent="0.2">
      <c r="A70" s="26"/>
      <c r="B70" s="17"/>
      <c r="C70" s="17"/>
      <c r="D70" s="17"/>
      <c r="E70" s="17"/>
      <c r="F70" s="17"/>
    </row>
    <row r="71" spans="1:6" x14ac:dyDescent="0.2"/>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sheetData>
  <sheetProtection sheet="1" formatCells="0" formatRows="0" insertColumns="0" insertRows="0" deleteRows="0"/>
  <mergeCells count="15">
    <mergeCell ref="B7:E7"/>
    <mergeCell ref="B5:E5"/>
    <mergeCell ref="D45:E45"/>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1 A44 A35 A4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41:A43 A26:A3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B40:B44 B26:B35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1" sqref="C1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113</v>
      </c>
      <c r="B1" s="141"/>
      <c r="C1" s="141"/>
      <c r="D1" s="141"/>
      <c r="E1" s="141"/>
    </row>
    <row r="2" spans="1:6" ht="21" customHeight="1" x14ac:dyDescent="0.2">
      <c r="A2" s="3" t="s">
        <v>114</v>
      </c>
      <c r="B2" s="139" t="str">
        <f>'Summary and sign-off'!B2:F2</f>
        <v>Te Tumu Whakaata Taonga | NZ Film Commission</v>
      </c>
      <c r="C2" s="139"/>
      <c r="D2" s="139"/>
      <c r="E2" s="139"/>
    </row>
    <row r="3" spans="1:6" ht="31.5" x14ac:dyDescent="0.2">
      <c r="A3" s="3" t="s">
        <v>115</v>
      </c>
      <c r="B3" s="139" t="str">
        <f>'Summary and sign-off'!B3:F3</f>
        <v>Annie Murray</v>
      </c>
      <c r="C3" s="139"/>
      <c r="D3" s="139"/>
      <c r="E3" s="139"/>
    </row>
    <row r="4" spans="1:6" ht="21" customHeight="1" x14ac:dyDescent="0.2">
      <c r="A4" s="3" t="s">
        <v>116</v>
      </c>
      <c r="B4" s="139">
        <f>'Summary and sign-off'!B4:F4</f>
        <v>45022</v>
      </c>
      <c r="C4" s="139"/>
      <c r="D4" s="139"/>
      <c r="E4" s="139"/>
    </row>
    <row r="5" spans="1:6" ht="21" customHeight="1" x14ac:dyDescent="0.2">
      <c r="A5" s="3" t="s">
        <v>117</v>
      </c>
      <c r="B5" s="139">
        <f>'Summary and sign-off'!B5:F5</f>
        <v>45107</v>
      </c>
      <c r="C5" s="139"/>
      <c r="D5" s="139"/>
      <c r="E5" s="139"/>
    </row>
    <row r="6" spans="1:6" ht="21" customHeight="1" x14ac:dyDescent="0.2">
      <c r="A6" s="3" t="s">
        <v>118</v>
      </c>
      <c r="B6" s="134" t="s">
        <v>84</v>
      </c>
      <c r="C6" s="134"/>
      <c r="D6" s="134"/>
      <c r="E6" s="134"/>
    </row>
    <row r="7" spans="1:6" ht="21" customHeight="1" x14ac:dyDescent="0.2">
      <c r="A7" s="3" t="s">
        <v>58</v>
      </c>
      <c r="B7" s="134" t="s">
        <v>86</v>
      </c>
      <c r="C7" s="134"/>
      <c r="D7" s="134"/>
      <c r="E7" s="134"/>
    </row>
    <row r="8" spans="1:6" ht="35.25" customHeight="1" x14ac:dyDescent="0.25">
      <c r="A8" s="150" t="s">
        <v>157</v>
      </c>
      <c r="B8" s="150"/>
      <c r="C8" s="151"/>
      <c r="D8" s="151"/>
      <c r="E8" s="151"/>
      <c r="F8" s="27"/>
    </row>
    <row r="9" spans="1:6" ht="35.25" customHeight="1" x14ac:dyDescent="0.25">
      <c r="A9" s="148" t="s">
        <v>158</v>
      </c>
      <c r="B9" s="149"/>
      <c r="C9" s="149"/>
      <c r="D9" s="149"/>
      <c r="E9" s="149"/>
      <c r="F9" s="27"/>
    </row>
    <row r="10" spans="1:6" ht="27" customHeight="1" x14ac:dyDescent="0.2">
      <c r="A10" s="24" t="s">
        <v>159</v>
      </c>
      <c r="B10" s="24" t="s">
        <v>65</v>
      </c>
      <c r="C10" s="24" t="s">
        <v>160</v>
      </c>
      <c r="D10" s="24" t="s">
        <v>161</v>
      </c>
      <c r="E10" s="24" t="s">
        <v>126</v>
      </c>
      <c r="F10" s="20"/>
    </row>
    <row r="11" spans="1:6" s="2" customFormat="1" x14ac:dyDescent="0.2">
      <c r="A11" s="121"/>
      <c r="B11" s="118"/>
      <c r="C11" s="122" t="s">
        <v>190</v>
      </c>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162</v>
      </c>
      <c r="B25" s="62">
        <f>SUM(B11:B24)</f>
        <v>0</v>
      </c>
      <c r="C25" s="70"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x14ac:dyDescent="0.2">
      <c r="A26" s="18"/>
      <c r="B26" s="17"/>
      <c r="C26" s="17"/>
      <c r="D26" s="17"/>
      <c r="E26" s="17"/>
    </row>
    <row r="27" spans="1:6" x14ac:dyDescent="0.2">
      <c r="A27" s="18" t="s">
        <v>76</v>
      </c>
      <c r="B27" s="19"/>
      <c r="C27" s="17"/>
      <c r="D27" s="17"/>
      <c r="E27" s="17"/>
    </row>
    <row r="28" spans="1:6" ht="12.75" customHeight="1" x14ac:dyDescent="0.2">
      <c r="A28" s="20" t="s">
        <v>163</v>
      </c>
      <c r="B28" s="20"/>
      <c r="C28" s="20"/>
      <c r="D28" s="20"/>
      <c r="E28" s="20"/>
    </row>
    <row r="29" spans="1:6" x14ac:dyDescent="0.2">
      <c r="A29" s="20" t="s">
        <v>164</v>
      </c>
      <c r="B29" s="20"/>
      <c r="C29" s="28"/>
      <c r="D29" s="28"/>
      <c r="E29" s="28"/>
    </row>
    <row r="30" spans="1:6" x14ac:dyDescent="0.2">
      <c r="A30" s="20" t="s">
        <v>82</v>
      </c>
      <c r="B30" s="19"/>
      <c r="C30" s="17"/>
      <c r="D30" s="17"/>
      <c r="E30" s="17"/>
      <c r="F30" s="17"/>
    </row>
    <row r="31" spans="1:6" x14ac:dyDescent="0.2">
      <c r="A31" s="20" t="s">
        <v>165</v>
      </c>
      <c r="B31" s="20"/>
      <c r="C31" s="28"/>
      <c r="D31" s="28"/>
      <c r="E31" s="28"/>
    </row>
    <row r="32" spans="1:6" ht="12.75" customHeight="1" x14ac:dyDescent="0.2">
      <c r="A32" s="20" t="s">
        <v>166</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2" sqref="C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113</v>
      </c>
      <c r="B1" s="141"/>
      <c r="C1" s="141"/>
      <c r="D1" s="141"/>
      <c r="E1" s="141"/>
    </row>
    <row r="2" spans="1:6" ht="21" customHeight="1" x14ac:dyDescent="0.2">
      <c r="A2" s="3" t="s">
        <v>114</v>
      </c>
      <c r="B2" s="139" t="str">
        <f>'Summary and sign-off'!B2:F2</f>
        <v>Te Tumu Whakaata Taonga | NZ Film Commission</v>
      </c>
      <c r="C2" s="139"/>
      <c r="D2" s="139"/>
      <c r="E2" s="139"/>
    </row>
    <row r="3" spans="1:6" ht="31.5" x14ac:dyDescent="0.2">
      <c r="A3" s="3" t="s">
        <v>167</v>
      </c>
      <c r="B3" s="139" t="str">
        <f>'Summary and sign-off'!B3:F3</f>
        <v>Annie Murray</v>
      </c>
      <c r="C3" s="139"/>
      <c r="D3" s="139"/>
      <c r="E3" s="139"/>
    </row>
    <row r="4" spans="1:6" ht="21" customHeight="1" x14ac:dyDescent="0.2">
      <c r="A4" s="3" t="s">
        <v>116</v>
      </c>
      <c r="B4" s="139">
        <f>'Summary and sign-off'!B4:F4</f>
        <v>45022</v>
      </c>
      <c r="C4" s="139"/>
      <c r="D4" s="139"/>
      <c r="E4" s="139"/>
    </row>
    <row r="5" spans="1:6" ht="21" customHeight="1" x14ac:dyDescent="0.2">
      <c r="A5" s="3" t="s">
        <v>117</v>
      </c>
      <c r="B5" s="139">
        <f>'Summary and sign-off'!B5:F5</f>
        <v>45107</v>
      </c>
      <c r="C5" s="139"/>
      <c r="D5" s="139"/>
      <c r="E5" s="139"/>
    </row>
    <row r="6" spans="1:6" ht="21" customHeight="1" x14ac:dyDescent="0.2">
      <c r="A6" s="3" t="s">
        <v>118</v>
      </c>
      <c r="B6" s="134" t="s">
        <v>84</v>
      </c>
      <c r="C6" s="134"/>
      <c r="D6" s="134"/>
      <c r="E6" s="134"/>
      <c r="F6" s="23"/>
    </row>
    <row r="7" spans="1:6" ht="21" customHeight="1" x14ac:dyDescent="0.2">
      <c r="A7" s="3" t="s">
        <v>58</v>
      </c>
      <c r="B7" s="134" t="s">
        <v>86</v>
      </c>
      <c r="C7" s="134"/>
      <c r="D7" s="134"/>
      <c r="E7" s="134"/>
      <c r="F7" s="23"/>
    </row>
    <row r="8" spans="1:6" ht="35.25" customHeight="1" x14ac:dyDescent="0.2">
      <c r="A8" s="144" t="s">
        <v>168</v>
      </c>
      <c r="B8" s="144"/>
      <c r="C8" s="151"/>
      <c r="D8" s="151"/>
      <c r="E8" s="151"/>
    </row>
    <row r="9" spans="1:6" ht="35.25" customHeight="1" x14ac:dyDescent="0.2">
      <c r="A9" s="152" t="s">
        <v>169</v>
      </c>
      <c r="B9" s="153"/>
      <c r="C9" s="153"/>
      <c r="D9" s="153"/>
      <c r="E9" s="153"/>
    </row>
    <row r="10" spans="1:6" ht="27" customHeight="1" x14ac:dyDescent="0.2">
      <c r="A10" s="24" t="s">
        <v>122</v>
      </c>
      <c r="B10" s="24" t="s">
        <v>65</v>
      </c>
      <c r="C10" s="24" t="s">
        <v>170</v>
      </c>
      <c r="D10" s="24" t="s">
        <v>171</v>
      </c>
      <c r="E10" s="24" t="s">
        <v>126</v>
      </c>
      <c r="F10" s="20"/>
    </row>
    <row r="11" spans="1:6" s="2" customFormat="1" hidden="1" x14ac:dyDescent="0.2">
      <c r="A11" s="98"/>
      <c r="B11" s="95"/>
      <c r="C11" s="99"/>
      <c r="D11" s="99"/>
      <c r="E11" s="100"/>
    </row>
    <row r="12" spans="1:6" s="2" customFormat="1" x14ac:dyDescent="0.2">
      <c r="A12" s="117"/>
      <c r="B12" s="118"/>
      <c r="C12" s="122" t="s">
        <v>191</v>
      </c>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172</v>
      </c>
      <c r="B25" s="62">
        <f>SUM(B11:B24)</f>
        <v>0</v>
      </c>
      <c r="C25" s="70" t="str">
        <f>IF(SUBTOTAL(3,B11:B24)=SUBTOTAL(103,B11:B24),'Summary and sign-off'!$A$48,'Summary and sign-off'!$A$49)</f>
        <v>Check - there are no hidden rows with data</v>
      </c>
      <c r="D25" s="140" t="str">
        <f>IF('Summary and sign-off'!F59='Summary and sign-off'!F54,'Summary and sign-off'!A51,'Summary and sign-off'!A50)</f>
        <v>Check - each entry provides sufficient information</v>
      </c>
      <c r="E25" s="140"/>
    </row>
    <row r="26" spans="1:6" ht="14.1" customHeight="1" x14ac:dyDescent="0.2">
      <c r="B26" s="17"/>
      <c r="C26" s="17"/>
      <c r="D26" s="17"/>
      <c r="E26" s="17"/>
    </row>
    <row r="27" spans="1:6" x14ac:dyDescent="0.2">
      <c r="A27" s="18" t="s">
        <v>173</v>
      </c>
      <c r="B27" s="17"/>
      <c r="C27" s="17"/>
      <c r="D27" s="17"/>
      <c r="E27" s="17"/>
    </row>
    <row r="28" spans="1:6" ht="12.6" customHeight="1" x14ac:dyDescent="0.2">
      <c r="A28" s="20" t="s">
        <v>151</v>
      </c>
      <c r="B28" s="17"/>
      <c r="C28" s="17"/>
      <c r="D28" s="17"/>
      <c r="E28" s="17"/>
    </row>
    <row r="29" spans="1:6" x14ac:dyDescent="0.2">
      <c r="A29" s="20" t="s">
        <v>82</v>
      </c>
      <c r="B29" s="19"/>
      <c r="C29" s="17"/>
      <c r="D29" s="17"/>
      <c r="E29" s="17"/>
      <c r="F29" s="17"/>
    </row>
    <row r="30" spans="1:6" x14ac:dyDescent="0.2">
      <c r="A30" s="20" t="s">
        <v>165</v>
      </c>
      <c r="C30" s="17"/>
      <c r="D30" s="17"/>
      <c r="E30" s="17"/>
      <c r="F30" s="17"/>
    </row>
    <row r="31" spans="1:6" ht="12.75" customHeight="1" x14ac:dyDescent="0.2">
      <c r="A31" s="20" t="s">
        <v>166</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11" sqref="B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174</v>
      </c>
      <c r="B1" s="141"/>
      <c r="C1" s="141"/>
      <c r="D1" s="141"/>
      <c r="E1" s="141"/>
      <c r="F1" s="141"/>
    </row>
    <row r="2" spans="1:6" ht="21" customHeight="1" x14ac:dyDescent="0.2">
      <c r="A2" s="3" t="s">
        <v>114</v>
      </c>
      <c r="B2" s="139" t="str">
        <f>'Summary and sign-off'!B2:F2</f>
        <v>Te Tumu Whakaata Taonga | NZ Film Commission</v>
      </c>
      <c r="C2" s="139"/>
      <c r="D2" s="139"/>
      <c r="E2" s="139"/>
      <c r="F2" s="139"/>
    </row>
    <row r="3" spans="1:6" ht="31.5" x14ac:dyDescent="0.2">
      <c r="A3" s="3" t="s">
        <v>115</v>
      </c>
      <c r="B3" s="139" t="str">
        <f>'Summary and sign-off'!B3:F3</f>
        <v>Annie Murray</v>
      </c>
      <c r="C3" s="139"/>
      <c r="D3" s="139"/>
      <c r="E3" s="139"/>
      <c r="F3" s="139"/>
    </row>
    <row r="4" spans="1:6" ht="21" customHeight="1" x14ac:dyDescent="0.2">
      <c r="A4" s="3" t="s">
        <v>116</v>
      </c>
      <c r="B4" s="139">
        <f>'Summary and sign-off'!B4:F4</f>
        <v>45022</v>
      </c>
      <c r="C4" s="139"/>
      <c r="D4" s="139"/>
      <c r="E4" s="139"/>
      <c r="F4" s="139"/>
    </row>
    <row r="5" spans="1:6" ht="21" customHeight="1" x14ac:dyDescent="0.2">
      <c r="A5" s="3" t="s">
        <v>117</v>
      </c>
      <c r="B5" s="139">
        <f>'Summary and sign-off'!B5:F5</f>
        <v>45107</v>
      </c>
      <c r="C5" s="139"/>
      <c r="D5" s="139"/>
      <c r="E5" s="139"/>
      <c r="F5" s="139"/>
    </row>
    <row r="6" spans="1:6" ht="21" customHeight="1" x14ac:dyDescent="0.2">
      <c r="A6" s="3" t="s">
        <v>175</v>
      </c>
      <c r="B6" s="134" t="s">
        <v>84</v>
      </c>
      <c r="C6" s="134"/>
      <c r="D6" s="134"/>
      <c r="E6" s="134"/>
      <c r="F6" s="134"/>
    </row>
    <row r="7" spans="1:6" ht="21" customHeight="1" x14ac:dyDescent="0.2">
      <c r="A7" s="3" t="s">
        <v>58</v>
      </c>
      <c r="B7" s="134" t="s">
        <v>86</v>
      </c>
      <c r="C7" s="134"/>
      <c r="D7" s="134"/>
      <c r="E7" s="134"/>
      <c r="F7" s="134"/>
    </row>
    <row r="8" spans="1:6" ht="36" customHeight="1" x14ac:dyDescent="0.2">
      <c r="A8" s="144" t="s">
        <v>176</v>
      </c>
      <c r="B8" s="144"/>
      <c r="C8" s="144"/>
      <c r="D8" s="144"/>
      <c r="E8" s="144"/>
      <c r="F8" s="144"/>
    </row>
    <row r="9" spans="1:6" ht="36" customHeight="1" x14ac:dyDescent="0.2">
      <c r="A9" s="152" t="s">
        <v>177</v>
      </c>
      <c r="B9" s="153"/>
      <c r="C9" s="153"/>
      <c r="D9" s="153"/>
      <c r="E9" s="153"/>
      <c r="F9" s="153"/>
    </row>
    <row r="10" spans="1:6" ht="39" customHeight="1" x14ac:dyDescent="0.2">
      <c r="A10" s="24" t="s">
        <v>122</v>
      </c>
      <c r="B10" s="112" t="s">
        <v>178</v>
      </c>
      <c r="C10" s="112" t="s">
        <v>179</v>
      </c>
      <c r="D10" s="112" t="s">
        <v>180</v>
      </c>
      <c r="E10" s="112" t="s">
        <v>181</v>
      </c>
      <c r="F10" s="112" t="s">
        <v>182</v>
      </c>
    </row>
    <row r="11" spans="1:6" s="2" customFormat="1" x14ac:dyDescent="0.2">
      <c r="A11" s="117"/>
      <c r="B11" s="122" t="s">
        <v>192</v>
      </c>
      <c r="C11" s="125"/>
      <c r="D11" s="122"/>
      <c r="E11" s="126"/>
      <c r="F11" s="123"/>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183</v>
      </c>
      <c r="B25" s="114" t="s">
        <v>184</v>
      </c>
      <c r="C25" s="115">
        <f>C26+C27</f>
        <v>0</v>
      </c>
      <c r="D25" s="116" t="str">
        <f>IF(SUBTOTAL(3,C11:C24)=SUBTOTAL(103,C11:C24),'Summary and sign-off'!$A$48,'Summary and sign-off'!$A$49)</f>
        <v>Check - there are no hidden rows with data</v>
      </c>
      <c r="E25" s="140" t="str">
        <f>IF('Summary and sign-off'!F60='Summary and sign-off'!F54,'Summary and sign-off'!A52,'Summary and sign-off'!A50)</f>
        <v>Not all lines have an entry for "Description", "Was the gift accepted?" and "Estimated value in NZ$"</v>
      </c>
      <c r="F25" s="140"/>
      <c r="G25" s="2"/>
    </row>
    <row r="26" spans="1:7" ht="25.5" customHeight="1" x14ac:dyDescent="0.25">
      <c r="A26" s="54"/>
      <c r="B26" s="55" t="s">
        <v>100</v>
      </c>
      <c r="C26" s="56">
        <f>COUNTIF(C11:C24,'Summary and sign-off'!A45)</f>
        <v>0</v>
      </c>
      <c r="D26" s="14"/>
      <c r="E26" s="15"/>
      <c r="F26" s="16"/>
    </row>
    <row r="27" spans="1:7" ht="25.5" customHeight="1" x14ac:dyDescent="0.25">
      <c r="A27" s="54"/>
      <c r="B27" s="55" t="s">
        <v>101</v>
      </c>
      <c r="C27" s="56">
        <f>COUNTIF(C11:C24,'Summary and sign-off'!A46)</f>
        <v>0</v>
      </c>
      <c r="D27" s="14"/>
      <c r="E27" s="15"/>
      <c r="F27" s="16"/>
    </row>
    <row r="28" spans="1:7" x14ac:dyDescent="0.2">
      <c r="A28" s="17"/>
      <c r="B28" s="18"/>
      <c r="C28" s="17"/>
      <c r="D28" s="19"/>
      <c r="E28" s="19"/>
      <c r="F28" s="17"/>
    </row>
    <row r="29" spans="1:7" x14ac:dyDescent="0.2">
      <c r="A29" s="18" t="s">
        <v>173</v>
      </c>
      <c r="B29" s="18"/>
      <c r="C29" s="18"/>
      <c r="D29" s="18"/>
      <c r="E29" s="18"/>
      <c r="F29" s="18"/>
    </row>
    <row r="30" spans="1:7" ht="12.6" customHeight="1" x14ac:dyDescent="0.2">
      <c r="A30" s="20" t="s">
        <v>151</v>
      </c>
      <c r="B30" s="17"/>
      <c r="C30" s="17"/>
      <c r="D30" s="17"/>
      <c r="E30" s="17"/>
    </row>
    <row r="31" spans="1:7" x14ac:dyDescent="0.2">
      <c r="A31" s="20" t="s">
        <v>82</v>
      </c>
      <c r="B31" s="19"/>
      <c r="C31" s="17"/>
      <c r="D31" s="17"/>
      <c r="E31" s="17"/>
      <c r="F31" s="17"/>
    </row>
    <row r="32" spans="1:7" x14ac:dyDescent="0.2">
      <c r="A32" s="20" t="s">
        <v>185</v>
      </c>
      <c r="B32" s="21"/>
      <c r="C32" s="21"/>
      <c r="D32" s="21"/>
      <c r="E32" s="21"/>
      <c r="F32" s="21"/>
    </row>
    <row r="33" spans="1:6" ht="12.75" customHeight="1" x14ac:dyDescent="0.2">
      <c r="A33" s="20" t="s">
        <v>186</v>
      </c>
      <c r="B33" s="17"/>
      <c r="C33" s="17"/>
      <c r="D33" s="17"/>
      <c r="E33" s="17"/>
      <c r="F33" s="17"/>
    </row>
    <row r="34" spans="1:6" ht="12.95" customHeight="1" x14ac:dyDescent="0.2">
      <c r="A34" s="20" t="s">
        <v>187</v>
      </c>
      <c r="B34" s="17"/>
      <c r="C34" s="17"/>
      <c r="D34" s="17"/>
      <c r="E34" s="17"/>
      <c r="F34" s="17"/>
    </row>
    <row r="35" spans="1:6" x14ac:dyDescent="0.2">
      <c r="A35" s="20" t="s">
        <v>188</v>
      </c>
      <c r="C35" s="17"/>
      <c r="D35" s="17"/>
      <c r="E35" s="17"/>
      <c r="F35" s="17"/>
    </row>
    <row r="36" spans="1:6" ht="12.75" customHeight="1" x14ac:dyDescent="0.2">
      <c r="A36" s="20" t="s">
        <v>166</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Mail" ma:contentTypeID="0x01010059375B8ABCD103408F638FA6F05A90540045473B844604D44B91548342862E777F" ma:contentTypeVersion="45" ma:contentTypeDescription="Create a new document." ma:contentTypeScope="" ma:versionID="86ab56437f5765f149fc49a0a359e3c7">
  <xsd:schema xmlns:xsd="http://www.w3.org/2001/XMLSchema" xmlns:xs="http://www.w3.org/2001/XMLSchema" xmlns:p="http://schemas.microsoft.com/office/2006/metadata/properties" xmlns:ns2="b38d6199-9425-4ae7-995c-8f5bec3c173c" xmlns:ns3="c91a514c-9034-4fa3-897a-8352025b26ed" xmlns:ns4="4f9c820c-e7e2-444d-97ee-45f2b3485c1d" xmlns:ns5="15ffb055-6eb4-45a1-bc20-bf2ac0d420da" xmlns:ns6="725c79e5-42ce-4aa0-ac78-b6418001f0d2" xmlns:ns7="ade899c0-32e2-4bac-a990-d073824810cf" xmlns:ns8="e37063f9-aeb7-45f4-9168-58a33f31e8a7" targetNamespace="http://schemas.microsoft.com/office/2006/metadata/properties" ma:root="true" ma:fieldsID="a8da15dda7c00e05b10eca3b0407987d" ns2:_="" ns3:_="" ns4:_="" ns5:_="" ns6:_="" ns7:_="" ns8:_="">
    <xsd:import namespace="b38d6199-9425-4ae7-995c-8f5bec3c173c"/>
    <xsd:import namespace="c91a514c-9034-4fa3-897a-8352025b26ed"/>
    <xsd:import namespace="4f9c820c-e7e2-444d-97ee-45f2b3485c1d"/>
    <xsd:import namespace="15ffb055-6eb4-45a1-bc20-bf2ac0d420da"/>
    <xsd:import namespace="725c79e5-42ce-4aa0-ac78-b6418001f0d2"/>
    <xsd:import namespace="ade899c0-32e2-4bac-a990-d073824810cf"/>
    <xsd:import namespace="e37063f9-aeb7-45f4-9168-58a33f31e8a7"/>
    <xsd:element name="properties">
      <xsd:complexType>
        <xsd:sequence>
          <xsd:element name="documentManagement">
            <xsd:complexType>
              <xsd:all>
                <xsd:element ref="ns2:_dlc_DocId" minOccurs="0"/>
                <xsd:element ref="ns2:_dlc_DocIdUrl" minOccurs="0"/>
                <xsd:element ref="ns2:_dlc_DocIdPersistId" minOccurs="0"/>
                <xsd:element ref="ns4:To" minOccurs="0"/>
                <xsd:element ref="ns3:ILFrom" minOccurs="0"/>
                <xsd:element ref="ns5:Received" minOccurs="0"/>
                <xsd:element ref="ns4:Sent" minOccurs="0"/>
                <xsd:element ref="ns4:DocumentType" minOccurs="0"/>
                <xsd:element ref="ns4:OriginalSubject" minOccurs="0"/>
                <xsd:element ref="ns5:SecurityClassification" minOccurs="0"/>
                <xsd:element ref="ns6:AggregationNarrative" minOccurs="0"/>
                <xsd:element ref="ns4:RelatedPeople" minOccurs="0"/>
                <xsd:element ref="ns4:Case" minOccurs="0"/>
                <xsd:element ref="ns4:Activity" minOccurs="0"/>
                <xsd:element ref="ns4:Function" minOccurs="0"/>
                <xsd:element ref="ns4:Project" minOccurs="0"/>
                <xsd:element ref="ns4:CategoryName" minOccurs="0"/>
                <xsd:element ref="ns4:PRAType" minOccurs="0"/>
                <xsd:element ref="ns4:PRADate1" minOccurs="0"/>
                <xsd:element ref="ns4:PRADate2" minOccurs="0"/>
                <xsd:element ref="ns4:PRADate3" minOccurs="0"/>
                <xsd:element ref="ns4:PRADateDisposal" minOccurs="0"/>
                <xsd:element ref="ns4:PRADateTrigger" minOccurs="0"/>
                <xsd:element ref="ns4:PRAText1" minOccurs="0"/>
                <xsd:element ref="ns4:PRAText2" minOccurs="0"/>
                <xsd:element ref="ns4:PRAText3" minOccurs="0"/>
                <xsd:element ref="ns4:PRAText4" minOccurs="0"/>
                <xsd:element ref="ns4:PRAText5" minOccurs="0"/>
                <xsd:element ref="ns4:AggregationStatus" minOccurs="0"/>
                <xsd:element ref="ns4:CategoryValue" minOccurs="0"/>
                <xsd:element ref="ns4:BusinessValue" minOccurs="0"/>
                <xsd:element ref="ns4:FunctionGroup" minOccurs="0"/>
                <xsd:element ref="ns5:MailPreviewData" minOccurs="0"/>
                <xsd:element ref="ns4:Subactivity" minOccurs="0"/>
                <xsd:element ref="ns3:Channel" minOccurs="0"/>
                <xsd:element ref="ns3:Team" minOccurs="0"/>
                <xsd:element ref="ns4:Narrative" minOccurs="0"/>
                <xsd:element ref="ns5:KeyWords" minOccurs="0"/>
                <xsd:element ref="ns3:Level2" minOccurs="0"/>
                <xsd:element ref="ns3:Level3" minOccurs="0"/>
                <xsd:element ref="ns3:Year" minOccurs="0"/>
                <xsd:element ref="ns7:ProjectNumber" minOccurs="0"/>
                <xsd:element ref="ns8: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8d6199-9425-4ae7-995c-8f5bec3c17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52" nillable="true" ma:displayName="Taxonomy Catch All Column" ma:hidden="true" ma:list="{86f7370a-386a-48b0-adfa-070790f59b16}" ma:internalName="TaxCatchAll" ma:showField="CatchAllData" ma:web="b38d6199-9425-4ae7-995c-8f5bec3c17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ILFrom" ma:index="13" nillable="true" ma:displayName="From" ma:internalName="ILFrom" ma:readOnly="false">
      <xsd:simpleType>
        <xsd:restriction base="dms:Text">
          <xsd:maxLength value="255"/>
        </xsd:restriction>
      </xsd:simpleType>
    </xsd:element>
    <xsd:element name="Channel" ma:index="43" nillable="true" ma:displayName="Channel" ma:default="NA" ma:hidden="true" ma:internalName="Channel" ma:readOnly="false">
      <xsd:simpleType>
        <xsd:restriction base="dms:Text">
          <xsd:maxLength value="255"/>
        </xsd:restriction>
      </xsd:simpleType>
    </xsd:element>
    <xsd:element name="Team" ma:index="44" nillable="true" ma:displayName="Team" ma:default="Chief Executive" ma:hidden="true" ma:internalName="Team" ma:readOnly="false">
      <xsd:simpleType>
        <xsd:restriction base="dms:Text">
          <xsd:maxLength value="255"/>
        </xsd:restriction>
      </xsd:simpleType>
    </xsd:element>
    <xsd:element name="Level2" ma:index="47" nillable="true" ma:displayName="Level2" ma:default="NA" ma:hidden="true" ma:internalName="Level2" ma:readOnly="false">
      <xsd:simpleType>
        <xsd:restriction base="dms:Text">
          <xsd:maxLength value="255"/>
        </xsd:restriction>
      </xsd:simpleType>
    </xsd:element>
    <xsd:element name="Level3" ma:index="48" nillable="true" ma:displayName="Level3" ma:hidden="true" ma:internalName="Level3" ma:readOnly="false">
      <xsd:simpleType>
        <xsd:restriction base="dms:Text">
          <xsd:maxLength value="255"/>
        </xsd:restriction>
      </xsd:simpleType>
    </xsd:element>
    <xsd:element name="Year" ma:index="49"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To" ma:index="12" nillable="true" ma:displayName="To" ma:internalName="To" ma:readOnly="false">
      <xsd:simpleType>
        <xsd:restriction base="dms:Text">
          <xsd:maxLength value="255"/>
        </xsd:restriction>
      </xsd:simpleType>
    </xsd:element>
    <xsd:element name="Sent" ma:index="15" nillable="true" ma:displayName="Sent" ma:format="DateTime" ma:internalName="Sent" ma:readOnly="false">
      <xsd:simpleType>
        <xsd:restriction base="dms:DateTime"/>
      </xsd:simpleType>
    </xsd:element>
    <xsd:element name="DocumentType" ma:index="16"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OriginalSubject" ma:index="17" nillable="true" ma:displayName="Original Subject" ma:hidden="true" ma:internalName="OriginalSubject" ma:readOnly="false">
      <xsd:simpleType>
        <xsd:restriction base="dms:Text">
          <xsd:maxLength value="255"/>
        </xsd:restriction>
      </xsd:simpleType>
    </xsd:element>
    <xsd:element name="RelatedPeople" ma:index="20"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se" ma:index="21" nillable="true" ma:displayName="Case" ma:default="NA" ma:hidden="true" ma:internalName="Case" ma:readOnly="false">
      <xsd:simpleType>
        <xsd:restriction base="dms:Text">
          <xsd:maxLength value="255"/>
        </xsd:restriction>
      </xsd:simpleType>
    </xsd:element>
    <xsd:element name="Activity" ma:index="22" nillable="true" ma:displayName="Activity" ma:default="" ma:hidden="true" ma:internalName="Activity" ma:readOnly="false">
      <xsd:simpleType>
        <xsd:restriction base="dms:Text">
          <xsd:maxLength value="255"/>
        </xsd:restriction>
      </xsd:simpleType>
    </xsd:element>
    <xsd:element name="Function" ma:index="23" nillable="true" ma:displayName="Function" ma:default="Rautaki / Leadership and Governance" ma:hidden="true" ma:internalName="Function" ma:readOnly="false">
      <xsd:simpleType>
        <xsd:restriction base="dms:Text">
          <xsd:maxLength value="255"/>
        </xsd:restriction>
      </xsd:simpleType>
    </xsd:element>
    <xsd:element name="Project" ma:index="24" nillable="true" ma:displayName="Project" ma:default="NA" ma:hidden="true" ma:internalName="Project" ma:readOnly="false">
      <xsd:simpleType>
        <xsd:restriction base="dms:Text">
          <xsd:maxLength value="255"/>
        </xsd:restriction>
      </xsd:simpleType>
    </xsd:element>
    <xsd:element name="CategoryName" ma:index="25" nillable="true" ma:displayName="Category 1" ma:default="NA" ma:hidden="true" ma:internalName="CategoryName" ma:readOnly="false">
      <xsd:simpleType>
        <xsd:restriction base="dms:Text">
          <xsd:maxLength value="255"/>
        </xsd:restriction>
      </xsd:simpleType>
    </xsd:element>
    <xsd:element name="PRAType" ma:index="26" nillable="true" ma:displayName="PRA Type" ma:default="Doc" ma:hidden="true" ma:internalName="PRAType" ma:readOnly="false">
      <xsd:simpleType>
        <xsd:restriction base="dms:Text">
          <xsd:maxLength value="255"/>
        </xsd:restriction>
      </xsd:simpleType>
    </xsd:element>
    <xsd:element name="PRADate1" ma:index="27" nillable="true" ma:displayName="PRA Date 1" ma:format="DateOnly" ma:hidden="true" ma:internalName="PRADate1" ma:readOnly="false">
      <xsd:simpleType>
        <xsd:restriction base="dms:DateTime"/>
      </xsd:simpleType>
    </xsd:element>
    <xsd:element name="PRADate2" ma:index="28" nillable="true" ma:displayName="PRA Date 2" ma:format="DateOnly" ma:hidden="true" ma:internalName="PRADate2" ma:readOnly="false">
      <xsd:simpleType>
        <xsd:restriction base="dms:DateTime"/>
      </xsd:simpleType>
    </xsd:element>
    <xsd:element name="PRADate3" ma:index="29" nillable="true" ma:displayName="PRA Date 3" ma:format="DateOnly" ma:hidden="true" ma:internalName="PRADate3" ma:readOnly="false">
      <xsd:simpleType>
        <xsd:restriction base="dms:DateTime"/>
      </xsd:simpleType>
    </xsd:element>
    <xsd:element name="PRADateDisposal" ma:index="30" nillable="true" ma:displayName="PRA Date Disposal" ma:format="DateOnly" ma:hidden="true" ma:internalName="PRADateDisposal" ma:readOnly="false">
      <xsd:simpleType>
        <xsd:restriction base="dms:DateTime"/>
      </xsd:simpleType>
    </xsd:element>
    <xsd:element name="PRADateTrigger" ma:index="31" nillable="true" ma:displayName="PRA Date Trigger" ma:format="DateOnly" ma:hidden="true" ma:internalName="PRADateTrigger" ma:readOnly="false">
      <xsd:simpleType>
        <xsd:restriction base="dms:DateTime"/>
      </xsd:simpleType>
    </xsd:element>
    <xsd:element name="PRAText1" ma:index="32" nillable="true" ma:displayName="PRA Text 1" ma:hidden="true" ma:internalName="PRAText1" ma:readOnly="false">
      <xsd:simpleType>
        <xsd:restriction base="dms:Text">
          <xsd:maxLength value="255"/>
        </xsd:restriction>
      </xsd:simpleType>
    </xsd:element>
    <xsd:element name="PRAText2" ma:index="33" nillable="true" ma:displayName="PRA Text 2" ma:hidden="true" ma:internalName="PRAText2" ma:readOnly="false">
      <xsd:simpleType>
        <xsd:restriction base="dms:Text">
          <xsd:maxLength value="255"/>
        </xsd:restriction>
      </xsd:simpleType>
    </xsd:element>
    <xsd:element name="PRAText3" ma:index="34" nillable="true" ma:displayName="PRA Text 3" ma:hidden="true" ma:internalName="PRAText3" ma:readOnly="false">
      <xsd:simpleType>
        <xsd:restriction base="dms:Text">
          <xsd:maxLength value="255"/>
        </xsd:restriction>
      </xsd:simpleType>
    </xsd:element>
    <xsd:element name="PRAText4" ma:index="35" nillable="true" ma:displayName="PRA Text 4" ma:hidden="true" ma:internalName="PRAText4" ma:readOnly="false">
      <xsd:simpleType>
        <xsd:restriction base="dms:Text">
          <xsd:maxLength value="255"/>
        </xsd:restriction>
      </xsd:simpleType>
    </xsd:element>
    <xsd:element name="PRAText5" ma:index="36" nillable="true" ma:displayName="PRA Text 5" ma:hidden="true" ma:internalName="PRAText5" ma:readOnly="false">
      <xsd:simpleType>
        <xsd:restriction base="dms:Text">
          <xsd:maxLength value="255"/>
        </xsd:restriction>
      </xsd:simpleType>
    </xsd:element>
    <xsd:element name="AggregationStatus" ma:index="37"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CategoryValue" ma:index="38" nillable="true" ma:displayName="Category 2" ma:default="NA" ma:hidden="true" ma:internalName="CategoryValue" ma:readOnly="false">
      <xsd:simpleType>
        <xsd:restriction base="dms:Text">
          <xsd:maxLength value="255"/>
        </xsd:restriction>
      </xsd:simpleType>
    </xsd:element>
    <xsd:element name="BusinessValue" ma:index="39" nillable="true" ma:displayName="Business Value" ma:hidden="true" ma:internalName="BusinessValue" ma:readOnly="false">
      <xsd:simpleType>
        <xsd:restriction base="dms:Text">
          <xsd:maxLength value="255"/>
        </xsd:restriction>
      </xsd:simpleType>
    </xsd:element>
    <xsd:element name="FunctionGroup" ma:index="40" nillable="true" ma:displayName="Function Group" ma:default="" ma:hidden="true" ma:internalName="FunctionGroup" ma:readOnly="false">
      <xsd:simpleType>
        <xsd:restriction base="dms:Text">
          <xsd:maxLength value="255"/>
        </xsd:restriction>
      </xsd:simpleType>
    </xsd:element>
    <xsd:element name="Subactivity" ma:index="42" nillable="true" ma:displayName="Subactivity" ma:default="NA" ma:hidden="true" ma:internalName="Subactivity" ma:readOnly="false">
      <xsd:simpleType>
        <xsd:restriction base="dms:Text">
          <xsd:maxLength value="255"/>
        </xsd:restriction>
      </xsd:simpleType>
    </xsd:element>
    <xsd:element name="Narrative" ma:index="45" nillable="true" ma:displayName="Narrative" ma:hidden="true" ma:internalName="Narrative"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Received" ma:index="14" nillable="true" ma:displayName="Received" ma:format="DateOnly" ma:internalName="Received" ma:readOnly="false">
      <xsd:simpleType>
        <xsd:restriction base="dms:DateTime"/>
      </xsd:simpleType>
    </xsd:element>
    <xsd:element name="SecurityClassification" ma:index="18"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element name="MailPreviewData" ma:index="41" nillable="true" ma:displayName="MailPreviewData" ma:hidden="true" ma:internalName="MailPreviewData" ma:readOnly="false">
      <xsd:simpleType>
        <xsd:restriction base="dms:Note"/>
      </xsd:simpleType>
    </xsd:element>
    <xsd:element name="KeyWords" ma:index="46" nillable="true" ma:displayName="Key Words" ma:hidden="true" ma:internalName="KeyWord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19"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e899c0-32e2-4bac-a990-d073824810cf" elementFormDefault="qualified">
    <xsd:import namespace="http://schemas.microsoft.com/office/2006/documentManagement/types"/>
    <xsd:import namespace="http://schemas.microsoft.com/office/infopath/2007/PartnerControls"/>
    <xsd:element name="ProjectNumber" ma:index="50" nillable="true" ma:displayName="Project Number" ma:internalName="ProjectNumb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7063f9-aeb7-45f4-9168-58a33f31e8a7" elementFormDefault="qualified">
    <xsd:import namespace="http://schemas.microsoft.com/office/2006/documentManagement/types"/>
    <xsd:import namespace="http://schemas.microsoft.com/office/infopath/2007/PartnerControls"/>
    <xsd:element name="lcf76f155ced4ddcb4097134ff3c332f" ma:index="5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1"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b38d6199-9425-4ae7-995c-8f5bec3c173c">U5RCTUST6MMN-991305186-28</_dlc_DocId>
    <_dlc_DocIdUrl xmlns="b38d6199-9425-4ae7-995c-8f5bec3c173c">
      <Url>https://nzfilm.sharepoint.com/sites/ChiExe/_layouts/15/DocIdRedir.aspx?ID=U5RCTUST6MMN-991305186-28</Url>
      <Description>U5RCTUST6MMN-991305186-28</Description>
    </_dlc_DocIdUrl>
    <PRADateDisposal xmlns="4f9c820c-e7e2-444d-97ee-45f2b3485c1d" xsi:nil="true"/>
    <BusinessValue xmlns="4f9c820c-e7e2-444d-97ee-45f2b3485c1d" xsi:nil="true"/>
    <Subactivity xmlns="4f9c820c-e7e2-444d-97ee-45f2b3485c1d">NA</Subactivity>
    <lcf76f155ced4ddcb4097134ff3c332f xmlns="e37063f9-aeb7-45f4-9168-58a33f31e8a7" xsi:nil="true"/>
    <OriginalSubject xmlns="4f9c820c-e7e2-444d-97ee-45f2b3485c1d" xsi:nil="true"/>
    <SecurityClassification xmlns="15ffb055-6eb4-45a1-bc20-bf2ac0d420da" xsi:nil="true"/>
    <KeyWords xmlns="15ffb055-6eb4-45a1-bc20-bf2ac0d420da" xsi:nil="true"/>
    <PRADate3 xmlns="4f9c820c-e7e2-444d-97ee-45f2b3485c1d" xsi:nil="true"/>
    <PRAText5 xmlns="4f9c820c-e7e2-444d-97ee-45f2b3485c1d" xsi:nil="true"/>
    <Level2 xmlns="c91a514c-9034-4fa3-897a-8352025b26ed">NA</Level2>
    <Activity xmlns="4f9c820c-e7e2-444d-97ee-45f2b3485c1d" xsi:nil="true"/>
    <ILFrom xmlns="c91a514c-9034-4fa3-897a-8352025b26ed" xsi:nil="true"/>
    <AggregationStatus xmlns="4f9c820c-e7e2-444d-97ee-45f2b3485c1d">Normal</AggregationStatus>
    <Sent xmlns="4f9c820c-e7e2-444d-97ee-45f2b3485c1d" xsi:nil="true"/>
    <PRADate2 xmlns="4f9c820c-e7e2-444d-97ee-45f2b3485c1d" xsi:nil="true"/>
    <CategoryValue xmlns="4f9c820c-e7e2-444d-97ee-45f2b3485c1d">NA</CategoryValue>
    <ProjectNumber xmlns="ade899c0-32e2-4bac-a990-d073824810cf" xsi:nil="true"/>
    <Case xmlns="4f9c820c-e7e2-444d-97ee-45f2b3485c1d">NA</Case>
    <PRAText1 xmlns="4f9c820c-e7e2-444d-97ee-45f2b3485c1d" xsi:nil="true"/>
    <PRAText4 xmlns="4f9c820c-e7e2-444d-97ee-45f2b3485c1d" xsi:nil="true"/>
    <Level3 xmlns="c91a514c-9034-4fa3-897a-8352025b26ed" xsi:nil="true"/>
    <Team xmlns="c91a514c-9034-4fa3-897a-8352025b26ed">Chief Executive</Team>
    <Project xmlns="4f9c820c-e7e2-444d-97ee-45f2b3485c1d">NA</Project>
    <Function xmlns="4f9c820c-e7e2-444d-97ee-45f2b3485c1d">Rautaki / Leadership and Governance</Function>
    <FunctionGroup xmlns="4f9c820c-e7e2-444d-97ee-45f2b3485c1d" xsi:nil="true"/>
    <Received xmlns="15ffb055-6eb4-45a1-bc20-bf2ac0d420da" xsi:nil="true"/>
    <AggregationNarrative xmlns="725c79e5-42ce-4aa0-ac78-b6418001f0d2" xsi:nil="true"/>
    <RelatedPeople xmlns="4f9c820c-e7e2-444d-97ee-45f2b3485c1d">
      <UserInfo>
        <DisplayName/>
        <AccountId xsi:nil="true"/>
        <AccountType/>
      </UserInfo>
    </RelatedPeople>
    <Channel xmlns="c91a514c-9034-4fa3-897a-8352025b26ed">Expenses &amp; Gifts</Channel>
    <TaxCatchAll xmlns="b38d6199-9425-4ae7-995c-8f5bec3c173c" xsi:nil="true"/>
    <PRAType xmlns="4f9c820c-e7e2-444d-97ee-45f2b3485c1d">Doc</PRAType>
    <PRADate1 xmlns="4f9c820c-e7e2-444d-97ee-45f2b3485c1d" xsi:nil="true"/>
    <DocumentType xmlns="4f9c820c-e7e2-444d-97ee-45f2b3485c1d" xsi:nil="true"/>
    <PRAText3 xmlns="4f9c820c-e7e2-444d-97ee-45f2b3485c1d" xsi:nil="true"/>
    <Year xmlns="c91a514c-9034-4fa3-897a-8352025b26ed">NA</Year>
    <CategoryName xmlns="4f9c820c-e7e2-444d-97ee-45f2b3485c1d">NA</CategoryName>
    <PRADateTrigger xmlns="4f9c820c-e7e2-444d-97ee-45f2b3485c1d" xsi:nil="true"/>
    <Narrative xmlns="4f9c820c-e7e2-444d-97ee-45f2b3485c1d" xsi:nil="true"/>
    <To xmlns="4f9c820c-e7e2-444d-97ee-45f2b3485c1d" xsi:nil="true"/>
    <PRAText2 xmlns="4f9c820c-e7e2-444d-97ee-45f2b3485c1d" xsi:nil="true"/>
    <MailPreviewData xmlns="15ffb055-6eb4-45a1-bc20-bf2ac0d420da"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EEC1B9B2-7160-4400-A12B-91F8E33C53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8d6199-9425-4ae7-995c-8f5bec3c173c"/>
    <ds:schemaRef ds:uri="c91a514c-9034-4fa3-897a-8352025b26ed"/>
    <ds:schemaRef ds:uri="4f9c820c-e7e2-444d-97ee-45f2b3485c1d"/>
    <ds:schemaRef ds:uri="15ffb055-6eb4-45a1-bc20-bf2ac0d420da"/>
    <ds:schemaRef ds:uri="725c79e5-42ce-4aa0-ac78-b6418001f0d2"/>
    <ds:schemaRef ds:uri="ade899c0-32e2-4bac-a990-d073824810cf"/>
    <ds:schemaRef ds:uri="e37063f9-aeb7-45f4-9168-58a33f31e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b38d6199-9425-4ae7-995c-8f5bec3c173c"/>
    <ds:schemaRef ds:uri="4f9c820c-e7e2-444d-97ee-45f2b3485c1d"/>
    <ds:schemaRef ds:uri="e37063f9-aeb7-45f4-9168-58a33f31e8a7"/>
    <ds:schemaRef ds:uri="15ffb055-6eb4-45a1-bc20-bf2ac0d420da"/>
    <ds:schemaRef ds:uri="c91a514c-9034-4fa3-897a-8352025b26ed"/>
    <ds:schemaRef ds:uri="ade899c0-32e2-4bac-a990-d073824810cf"/>
    <ds:schemaRef ds:uri="725c79e5-42ce-4aa0-ac78-b6418001f0d2"/>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Karen Anslow</cp:lastModifiedBy>
  <cp:revision/>
  <dcterms:created xsi:type="dcterms:W3CDTF">2010-10-17T20:59:02Z</dcterms:created>
  <dcterms:modified xsi:type="dcterms:W3CDTF">2023-07-31T21:40:58Z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0x01010059375B8ABCD103408F638FA6F05A90540045473B844604D44B91548342862E777F</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ad129c0b-0763-4fdb-aadb-d0000e50c7bc</vt:lpwstr>
  </property>
  <property fmtid="{D5CDD505-2E9C-101B-9397-08002B2CF9AE}" pid="10" name="SharedWithUsers">
    <vt:lpwstr>87;#Ken Smart;#157;#Nehalkumar patel</vt:lpwstr>
  </property>
  <property fmtid="{D5CDD505-2E9C-101B-9397-08002B2CF9AE}" pid="11" name="MediaServiceImageTags">
    <vt:lpwstr/>
  </property>
</Properties>
</file>