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zfilm.sharepoint.com/sites/CoPro/Cert/All Approvals to Date/"/>
    </mc:Choice>
  </mc:AlternateContent>
  <xr:revisionPtr revIDLastSave="0" documentId="8_{5A587DF8-358D-425F-920C-D338CBC9D007}" xr6:coauthVersionLast="47" xr6:coauthVersionMax="47" xr10:uidLastSave="{00000000-0000-0000-0000-000000000000}"/>
  <bookViews>
    <workbookView xWindow="28680" yWindow="-105" windowWidth="29040" windowHeight="16440" xr2:uid="{A6BF8C8E-2A4A-426D-87C6-A79808CF59F3}"/>
  </bookViews>
  <sheets>
    <sheet name="Sheet1" sheetId="1" r:id="rId1"/>
  </sheets>
  <definedNames>
    <definedName name="_xlnm._FilterDatabase" localSheetId="0" hidden="1">Sheet1!$A$1:$J$271</definedName>
    <definedName name="_xlnm.Print_Area" localSheetId="0">Sheet1!$A$1:$J$270</definedName>
    <definedName name="_xlnm.Print_Titles" localSheetId="0">Sheet1!$3:$4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0" i="1" l="1"/>
  <c r="J245" i="1"/>
  <c r="J249" i="1"/>
  <c r="J247" i="1"/>
  <c r="J241" i="1"/>
  <c r="J239" i="1"/>
  <c r="J237" i="1"/>
  <c r="J235" i="1"/>
  <c r="J233" i="1"/>
  <c r="J102" i="1"/>
  <c r="J226" i="1"/>
  <c r="J216" i="1"/>
  <c r="J214" i="1"/>
  <c r="J212" i="1"/>
  <c r="J210" i="1"/>
  <c r="J243" i="1"/>
  <c r="J208" i="1"/>
  <c r="J230" i="1"/>
  <c r="J206" i="1"/>
  <c r="J203" i="1"/>
  <c r="J201" i="1"/>
  <c r="J228" i="1"/>
  <c r="J221" i="1"/>
  <c r="J196" i="1"/>
  <c r="J188" i="1"/>
  <c r="J186" i="1"/>
  <c r="J190" i="1"/>
  <c r="J182" i="1"/>
  <c r="J184" i="1"/>
  <c r="J180" i="1"/>
  <c r="J192" i="1"/>
  <c r="J218" i="1"/>
  <c r="J178" i="1"/>
  <c r="J176" i="1"/>
  <c r="J155" i="1"/>
  <c r="J157" i="1"/>
  <c r="J164" i="1"/>
  <c r="J153" i="1"/>
  <c r="J151" i="1"/>
  <c r="J139" i="1"/>
  <c r="J137" i="1"/>
  <c r="J168" i="1"/>
  <c r="J174" i="1"/>
  <c r="J223" i="1"/>
  <c r="J198" i="1"/>
  <c r="J162" i="1"/>
  <c r="J172" i="1"/>
  <c r="J170" i="1"/>
  <c r="J166" i="1"/>
  <c r="J160" i="1"/>
  <c r="J149" i="1"/>
  <c r="J147" i="1"/>
  <c r="J145" i="1"/>
  <c r="J135" i="1"/>
  <c r="J141" i="1"/>
  <c r="J143" i="1"/>
  <c r="J132" i="1"/>
  <c r="J130" i="1"/>
  <c r="J124" i="1"/>
  <c r="J128" i="1"/>
  <c r="J126" i="1"/>
  <c r="I106" i="1"/>
  <c r="J106" i="1" s="1"/>
  <c r="J51" i="1"/>
  <c r="J49" i="1"/>
  <c r="J47" i="1"/>
  <c r="J45" i="1"/>
  <c r="J43" i="1"/>
  <c r="J41" i="1"/>
  <c r="J39" i="1"/>
  <c r="J37" i="1"/>
  <c r="J35" i="1"/>
  <c r="J33" i="1"/>
  <c r="J31" i="1"/>
  <c r="J29" i="1"/>
  <c r="J27" i="1"/>
  <c r="J25" i="1"/>
  <c r="J23" i="1"/>
  <c r="J21" i="1"/>
  <c r="J19" i="1"/>
  <c r="J17" i="1"/>
  <c r="J15" i="1"/>
  <c r="J13" i="1"/>
  <c r="J11" i="1"/>
  <c r="J9" i="1"/>
  <c r="J6" i="1"/>
  <c r="J83" i="1"/>
  <c r="J81" i="1"/>
  <c r="I108" i="1"/>
  <c r="J108" i="1" s="1"/>
  <c r="I110" i="1"/>
  <c r="J110" i="1" s="1"/>
  <c r="I113" i="1"/>
  <c r="J113" i="1"/>
  <c r="I115" i="1"/>
  <c r="J115" i="1"/>
  <c r="I122" i="1"/>
  <c r="J122" i="1" s="1"/>
  <c r="I121" i="1"/>
  <c r="J121" i="1" s="1"/>
  <c r="J119" i="1"/>
  <c r="J117" i="1"/>
  <c r="J104" i="1"/>
  <c r="J99" i="1"/>
  <c r="J97" i="1"/>
  <c r="J94" i="1"/>
  <c r="J91" i="1"/>
  <c r="J89" i="1"/>
  <c r="J87" i="1"/>
  <c r="J85" i="1"/>
  <c r="J79" i="1"/>
  <c r="J77" i="1"/>
  <c r="J75" i="1"/>
  <c r="J73" i="1"/>
  <c r="J71" i="1"/>
  <c r="J69" i="1"/>
  <c r="J67" i="1"/>
  <c r="J65" i="1"/>
  <c r="J63" i="1"/>
  <c r="J61" i="1"/>
  <c r="J59" i="1"/>
  <c r="I270" i="1" l="1"/>
  <c r="J270" i="1" s="1"/>
</calcChain>
</file>

<file path=xl/sharedStrings.xml><?xml version="1.0" encoding="utf-8"?>
<sst xmlns="http://schemas.openxmlformats.org/spreadsheetml/2006/main" count="810" uniqueCount="416">
  <si>
    <t>OFFICIAL CO-PRODUCTIONS (1988-2025)</t>
  </si>
  <si>
    <t>YEAR</t>
  </si>
  <si>
    <t>FORMAT</t>
  </si>
  <si>
    <t>PROVISIONAL /</t>
  </si>
  <si>
    <t>TITLE</t>
  </si>
  <si>
    <t>CO-PRO COUNTRY</t>
  </si>
  <si>
    <t>NZ PRODUCER, DIRECTOR, WRITER</t>
  </si>
  <si>
    <t>PRODUCTION COMPANIES</t>
  </si>
  <si>
    <t>TOTAL SPEND</t>
  </si>
  <si>
    <t>NZ SPEND</t>
  </si>
  <si>
    <t>NZ % OF TOTAL</t>
  </si>
  <si>
    <t>FINAL</t>
  </si>
  <si>
    <t>NZ$</t>
  </si>
  <si>
    <t>Film</t>
  </si>
  <si>
    <t>Final</t>
  </si>
  <si>
    <t>The Navigator: A Medieval Odyssey</t>
  </si>
  <si>
    <t xml:space="preserve">NZ / Australia </t>
  </si>
  <si>
    <t>Producers (NZ): Gary Hannam, John Maynard</t>
  </si>
  <si>
    <t xml:space="preserve">Film Invtmt Co (NZ) / Arenafilm Pty (Australia) </t>
  </si>
  <si>
    <t>Director (NZ): Vincent Ward</t>
  </si>
  <si>
    <t>Writers (NZ): Vincent Ward, Kelly Lyons, Geoff Chapple</t>
  </si>
  <si>
    <t>TV</t>
  </si>
  <si>
    <t>African Journey</t>
  </si>
  <si>
    <t xml:space="preserve">NZ / Canada </t>
  </si>
  <si>
    <t xml:space="preserve">SPP (NZ) / Atlantis (Canada) </t>
  </si>
  <si>
    <t xml:space="preserve">Ray Bradbury Theatre (episodes 19-30) </t>
  </si>
  <si>
    <t xml:space="preserve">G Mclean Assoc (NZ) / Atlantis (Canada) </t>
  </si>
  <si>
    <t xml:space="preserve">Ray Bradbury Theatre (episodes 31-42) </t>
  </si>
  <si>
    <t xml:space="preserve">Avalon (NZ) / Atlantis (Canada) </t>
  </si>
  <si>
    <t xml:space="preserve">Ray Bradbury Theatre (episodes 43-65) </t>
  </si>
  <si>
    <t xml:space="preserve">The Sound and the Silence </t>
  </si>
  <si>
    <t>SPP (NZ) / Screen Star (Canada) / Regal Prdn (Ireland)</t>
  </si>
  <si>
    <t xml:space="preserve">Gold </t>
  </si>
  <si>
    <t xml:space="preserve">Do You Want to Know a Secret </t>
  </si>
  <si>
    <t xml:space="preserve">Avalon (NZ) / Vic. Int'l Prods (Australia) </t>
  </si>
  <si>
    <t xml:space="preserve">Kurt Vonnegut's Monkey House </t>
  </si>
  <si>
    <t xml:space="preserve">SPP (NZ) / Foursome Films / Atlantis (Canada) </t>
  </si>
  <si>
    <t xml:space="preserve">Alex </t>
  </si>
  <si>
    <t>Producer (NZ): Tom Parkinson</t>
  </si>
  <si>
    <t xml:space="preserve">Isambard (NZ) / Total Ent (Australia) </t>
  </si>
  <si>
    <t xml:space="preserve">Cops and Robbers </t>
  </si>
  <si>
    <t>Director (NZ): Murray Reece</t>
  </si>
  <si>
    <t>The Adventures of the Black Stallion (series 3, episodes 53-74)</t>
  </si>
  <si>
    <t>NZ / Canada / France</t>
  </si>
  <si>
    <t>Isambard (NZ) / Alliance (Canada) / Atlantique (France)</t>
  </si>
  <si>
    <t xml:space="preserve">Deepwater Haven </t>
  </si>
  <si>
    <t>NZ / France / Australia</t>
  </si>
  <si>
    <t xml:space="preserve">SPP (NZ) / Beyond (Australia) / F Prods SA (France) </t>
  </si>
  <si>
    <t xml:space="preserve">White Fang </t>
  </si>
  <si>
    <t xml:space="preserve">SPP (NZ) / F Prods SA (France) / Neverland (Canada) </t>
  </si>
  <si>
    <t>From Spirit to Spirit (documentary series)</t>
  </si>
  <si>
    <t xml:space="preserve">Top Shelf (NZ) / Great White Plains (Canada) </t>
  </si>
  <si>
    <t xml:space="preserve">Dating the Enemy </t>
  </si>
  <si>
    <t xml:space="preserve">Avalon (NZ) / Total Film and TV (Australia) </t>
  </si>
  <si>
    <t xml:space="preserve">The Return of Tommy Tricker </t>
  </si>
  <si>
    <t>Endeavour (NZ) / Le Fete Prdns (Canada)</t>
  </si>
  <si>
    <t>Loaded aka Bloody Weekend</t>
  </si>
  <si>
    <t xml:space="preserve">NZ / UK </t>
  </si>
  <si>
    <t>Director/Writer (NZ): Anna Campion</t>
  </si>
  <si>
    <t xml:space="preserve">The Movie Partners (NZ) / Strawberry Vale (UK) </t>
  </si>
  <si>
    <t>Producer (NZ): Bridget Ikin</t>
  </si>
  <si>
    <t>Mirror Mirror</t>
  </si>
  <si>
    <t xml:space="preserve">Gibson Group (NZ) / Millenium Pics (Australia) </t>
  </si>
  <si>
    <t xml:space="preserve">Bonjour Timothy </t>
  </si>
  <si>
    <t>Director (NZ): Wayne Tourell</t>
  </si>
  <si>
    <t xml:space="preserve">Tucker Films (NZ) / Cinar Prdns (Canada) </t>
  </si>
  <si>
    <t>Producers (NZ): Murray Newey, Judith Trye</t>
  </si>
  <si>
    <t xml:space="preserve">O Rugged Land of Gold </t>
  </si>
  <si>
    <t xml:space="preserve">Gibson Group (NZ) / Western Sky Prd (Canada) </t>
  </si>
  <si>
    <t xml:space="preserve">Mysterious Island </t>
  </si>
  <si>
    <t xml:space="preserve">Tasman Films (NZ) / Castaway Prdns (Canada) </t>
  </si>
  <si>
    <t xml:space="preserve">The Whole of the Moon </t>
  </si>
  <si>
    <t>Director (NZ): Ian Mune</t>
  </si>
  <si>
    <t xml:space="preserve">Tucker Films (NZ) / Cinar (Canada) </t>
  </si>
  <si>
    <t xml:space="preserve">The Climb </t>
  </si>
  <si>
    <t xml:space="preserve">NZ / France </t>
  </si>
  <si>
    <t>Isambard (NZ) / Elipse (France)</t>
  </si>
  <si>
    <t>Punch Me in the Stomach (documentary)</t>
  </si>
  <si>
    <t xml:space="preserve">Zee Films (NZ) / Cinethetics (Canada) </t>
  </si>
  <si>
    <t xml:space="preserve">The Nightmare Man </t>
  </si>
  <si>
    <t xml:space="preserve">Isambard (NZ) / Telescene Film Group (Canada) </t>
  </si>
  <si>
    <t>Mirror Mirror (series 2)</t>
  </si>
  <si>
    <t>Provisional</t>
  </si>
  <si>
    <t>Fearless</t>
  </si>
  <si>
    <t>South Pacific Pictures (NZ) / Telescene Film Group (Canada)</t>
  </si>
  <si>
    <t>Dark Knight (series 1)</t>
  </si>
  <si>
    <t>Palana Prdns (NZ) / Dark Knight Ltd (UK)</t>
  </si>
  <si>
    <t xml:space="preserve">TV </t>
  </si>
  <si>
    <t>The Tribe (series 2)</t>
  </si>
  <si>
    <t>Cloud 9 Ltd (NZ) / Channel 5 (UK)</t>
  </si>
  <si>
    <t xml:space="preserve">Atlantis High </t>
  </si>
  <si>
    <t xml:space="preserve">Cloud 9 Ltd (NZ) / Channel 5 (UK) </t>
  </si>
  <si>
    <t>The Tribe (series 3)</t>
  </si>
  <si>
    <t>The Tribe (series 4)</t>
  </si>
  <si>
    <t>Nemesis Game</t>
  </si>
  <si>
    <t xml:space="preserve">NZ / Canada / UK </t>
  </si>
  <si>
    <t>Producer (NZ): Matthew Metcalfe</t>
  </si>
  <si>
    <t>Emily Gray Pdns (NZ) / Paper Pics (Canada) / Scissor (UK)</t>
  </si>
  <si>
    <t>Dark Knight (series 2)</t>
  </si>
  <si>
    <t xml:space="preserve">Palana Prdns (NZ) / Dark Knight Ltd (UK) </t>
  </si>
  <si>
    <t>Revelations</t>
  </si>
  <si>
    <t>NZ / UK</t>
  </si>
  <si>
    <t>Cloud 9 Ltd / Channel 5 (UK)</t>
  </si>
  <si>
    <t>Mercy Peak (series 2)</t>
  </si>
  <si>
    <t>NZ / Canada</t>
  </si>
  <si>
    <t>Producer (NZ): John Liang</t>
  </si>
  <si>
    <t>South Pacific Pictures Ltd (NZ) / 2006757 Ontario Inc (Canada)</t>
  </si>
  <si>
    <t>Writer (NZ): Rachel Lang</t>
  </si>
  <si>
    <t>The Vanishing Tattoo (documentary)</t>
  </si>
  <si>
    <t>Executive Producer (NZ): Wayne Tourell</t>
  </si>
  <si>
    <t>Natural History NZ Ltd (NZ) / The Vanishing Tattoo Inc (Canada)</t>
  </si>
  <si>
    <t>Treasure Island Trilogy</t>
  </si>
  <si>
    <t>Treasure Island Films NZ Ltd (NZ) / Aria Films (UK) / (Treasure Island) Ltd (UK)</t>
  </si>
  <si>
    <t>In My Father's Den</t>
  </si>
  <si>
    <t>Producer (NZ): Trevor Haysom</t>
  </si>
  <si>
    <t>IMFD Ltd (NZ) / Father’s Den Productions Ltd (UK)</t>
  </si>
  <si>
    <t>Director/Writer (NZ): Brad McGann</t>
  </si>
  <si>
    <t>Perfect Creature</t>
  </si>
  <si>
    <t>Producer (NZ): Tim Sanders</t>
  </si>
  <si>
    <t xml:space="preserve">Perfect Creature (NZ) Ltd (NZ) / Perfect Creature Ltd (UK) </t>
  </si>
  <si>
    <t xml:space="preserve">Director/Writer (NZ): Glenn Standring </t>
  </si>
  <si>
    <t>Riverworld</t>
  </si>
  <si>
    <t>NZ / UK / Canada</t>
  </si>
  <si>
    <t xml:space="preserve">Producers (NZ): Don Reynolds, Janine Dickens </t>
  </si>
  <si>
    <t>Tasman Riverworld Ltd (NZ) / Mile Wide River Prodns Inc (Canada) / Box TV (Riverworld) Ltd (UK)</t>
  </si>
  <si>
    <t>River Queen</t>
  </si>
  <si>
    <t>Producer (NZ): Don Reynolds</t>
  </si>
  <si>
    <t>River Queen Productions Ltd (NZ) / RQ Prodns Ltd (UK)</t>
  </si>
  <si>
    <t>Director/Writer (NZ): Vincent Ward</t>
  </si>
  <si>
    <t>Writer (NZ): Toa Fraser</t>
  </si>
  <si>
    <t>The Ferryman</t>
  </si>
  <si>
    <t>TF Productions Ltd (NZ) / Atlantic Film Productions Limited (UK)</t>
  </si>
  <si>
    <t xml:space="preserve">Director (NZ): Chris Graham </t>
  </si>
  <si>
    <t>Writer (NZ): Nick Ward</t>
  </si>
  <si>
    <t>Jane &amp; The Dragon</t>
  </si>
  <si>
    <t xml:space="preserve">Director (NZ): Peter Salmon </t>
  </si>
  <si>
    <t>Weta Workshop Ltd (NZ) / Nelvana Limited (Canada)</t>
  </si>
  <si>
    <t xml:space="preserve">Writers (NZ): Ross Hastings, Terrie Baynton </t>
  </si>
  <si>
    <t>The Tattooist</t>
  </si>
  <si>
    <t>NZ / Singapore</t>
  </si>
  <si>
    <t>Producer (NZ): Robin Scholes</t>
  </si>
  <si>
    <t>Eyeworks Touchdown Films Ltd (NZ) / Mediacorp Raintree Pictures Pte Ltd (Singapore)</t>
  </si>
  <si>
    <t>Director (NZ): Peter Burger</t>
  </si>
  <si>
    <t>Writer's (NZ): Jonathan King, Matt Grainger</t>
  </si>
  <si>
    <t>Staines Down Drains</t>
  </si>
  <si>
    <t>NZ / Australia</t>
  </si>
  <si>
    <t>Director/Producer (NZ): Brent Chambers</t>
  </si>
  <si>
    <t>Traction Inc Ltd (NZ) / Flying Bark Prodns Pty Ltd (Australia)</t>
  </si>
  <si>
    <t>Writer (NZ): Jim Mora</t>
  </si>
  <si>
    <t>The Strength of Water</t>
  </si>
  <si>
    <t>NZ / Germany</t>
  </si>
  <si>
    <t xml:space="preserve">Director (NZ): Armagan Ballantyne </t>
  </si>
  <si>
    <t>Filmwork (Strength of Water) Ltd (NZ) / Pandora Filmproduktion GmbH (Germany)</t>
  </si>
  <si>
    <t>Writer (NZ): Briar Grace-Smith</t>
  </si>
  <si>
    <t>The Vintner's Luck</t>
  </si>
  <si>
    <t>NZ / France</t>
  </si>
  <si>
    <t>Producers (NZ): Robin Laing, Niki Caro</t>
  </si>
  <si>
    <t xml:space="preserve">Ascension Film Ltd (NZ) / Kortex S.A.R.L. (France) </t>
  </si>
  <si>
    <t>Director/Writer (NZ): Niki Caro</t>
  </si>
  <si>
    <t>Dean Spanley</t>
  </si>
  <si>
    <t>General Film Corporation (Two Dogs) Ltd (NZ) / Atlantic Film Productions (Dean Spanley) Ltd (UK)</t>
  </si>
  <si>
    <t>Director (NZ): Toa Fraser</t>
  </si>
  <si>
    <t>Time Trackers</t>
  </si>
  <si>
    <t>Producer (NZ): Dave Gibson</t>
  </si>
  <si>
    <t>The Gibson Group Ltd (NZ) / Taylor Media Pty Ltd Limited (Australia)</t>
  </si>
  <si>
    <t>Directors (NZ): Danny Mulheron, Thomas Robins</t>
  </si>
  <si>
    <t>Writers (NZ): Paula Boock, Donna Malane, Miranda Wilson</t>
  </si>
  <si>
    <t>Emilie Richards: Tales of the South Pacific 1 (2 episodes)</t>
  </si>
  <si>
    <t>GFC Germany Ltd (NZ) / Polyphon International Films und Fernseh GmBH (Germany)</t>
  </si>
  <si>
    <t>Emilie Richards: Tales of the South Pacific 2 (3 episodes)</t>
  </si>
  <si>
    <t xml:space="preserve">Tracker </t>
  </si>
  <si>
    <t>Digit Films Ltd (NZ) / Tracker Productions Ltd (UK)</t>
  </si>
  <si>
    <t>Writer (NZ): Nicholas van Pallandt</t>
  </si>
  <si>
    <t>Turbo Dogs</t>
  </si>
  <si>
    <t>Director (NZ): Bill Boyce</t>
  </si>
  <si>
    <t>Racer Dogs (NZ) Productions Ltd (NZ) / CCI Entertainment (Canada)</t>
  </si>
  <si>
    <t>Ice</t>
  </si>
  <si>
    <t xml:space="preserve">Producers (NZ): Philly de Lacy and Riccardo Pellizzeri </t>
  </si>
  <si>
    <t xml:space="preserve">Ice Features Ltd (NZ) / Pure Films Ltd (UK) </t>
  </si>
  <si>
    <t>Writers (NZ): Raymond Harding, Michael Bennett</t>
  </si>
  <si>
    <t>Ice Features Ltd (NZ) / Pure Films Ltd (UK)</t>
  </si>
  <si>
    <t>Emilie Richards: Tales of the South Pacific 3 (4 episodes)</t>
  </si>
  <si>
    <t>Emilie Richards: Tales of the South Pacific 4 (1 episode)</t>
  </si>
  <si>
    <t>New Zealand From Above (documentary series)</t>
  </si>
  <si>
    <t>Producer &amp; Writer (NZ): James Heyward</t>
  </si>
  <si>
    <t>Making Movies Ltd (NZ) / For Valour Pty Ltd (Aust)</t>
  </si>
  <si>
    <t>Director (NZ): Bruce Morrisson</t>
  </si>
  <si>
    <t xml:space="preserve">Slow West </t>
  </si>
  <si>
    <t>Producer (NZ): Rachel Gardner</t>
  </si>
  <si>
    <t>Slow West NZ Ltd (NZ) / Slow West Film Productions Ltd (UK)</t>
  </si>
  <si>
    <t xml:space="preserve">The Dead Lands </t>
  </si>
  <si>
    <t>GFC (Warrior) Ltd (NZ) / Day Warrior Productions Ltd (UK)</t>
  </si>
  <si>
    <t>Writer (NZ): Glenn Standring</t>
  </si>
  <si>
    <t>Turbo Kid</t>
  </si>
  <si>
    <t>Producers (NZ): Tim Riley and Ant Timpson</t>
  </si>
  <si>
    <t>T&amp;A Films Ltd (NZ) / 8705399 Canada Inc (Canada)</t>
  </si>
  <si>
    <t>Cleverman</t>
  </si>
  <si>
    <t>Producer (NZ): Angela Littlejohn</t>
  </si>
  <si>
    <t>Zone 140 Ltd Partnership (NZ) / Goalpost Pictures Aust Pty Ltd (Australia)</t>
  </si>
  <si>
    <t xml:space="preserve">Beyond the Known World </t>
  </si>
  <si>
    <t>NZ / India</t>
  </si>
  <si>
    <t xml:space="preserve">Producers (NZ): Matthew Horrocks, Kristian Eek </t>
  </si>
  <si>
    <t>Beyond the Known World Ltd (NZ) / Jungle Book Ent Ltd (India)</t>
  </si>
  <si>
    <t>Writer (NZ): Dianne Taylor</t>
  </si>
  <si>
    <t xml:space="preserve">Atomic Falafel </t>
  </si>
  <si>
    <t>NZ / Germany / Israel</t>
  </si>
  <si>
    <t>GFC (Atomic) Ltd (NZ) / Arden Film GmbH (Germany)</t>
  </si>
  <si>
    <t>Tatau</t>
  </si>
  <si>
    <t xml:space="preserve">Producer (NZ): Chris Bailey </t>
  </si>
  <si>
    <t>Tatou Productions Ltd (NZ) / Touchpaper Television Ltd (UK)</t>
  </si>
  <si>
    <t>Director (NZ): Michael Hurst, Josh Frizzell</t>
  </si>
  <si>
    <t xml:space="preserve">6 Days </t>
  </si>
  <si>
    <t xml:space="preserve">GFC (SAS) Ltd (NZ) / DWAB SAS Films Ltd (UK) </t>
  </si>
  <si>
    <t xml:space="preserve">Spookers </t>
  </si>
  <si>
    <t xml:space="preserve">Producer (NZ): Lani-rain Feltham </t>
  </si>
  <si>
    <t>Big Shadow Pictures Ltd (NZ) / Silver Scream Pty Ltd (Australia)</t>
  </si>
  <si>
    <t>Director/Writer (NZ): Florian Habicht</t>
  </si>
  <si>
    <t>The New Legends of Monkey (series 1)</t>
  </si>
  <si>
    <t xml:space="preserve">Producer (NZ): Robin Scholes </t>
  </si>
  <si>
    <t>Jump Film &amp; TV Ltd (NZ) / SeeSaw Films (TV) Pty Ltd (Australia)</t>
  </si>
  <si>
    <t>Director (NZ): Gerard Johnstone</t>
  </si>
  <si>
    <t>Cleverman (series 2)</t>
  </si>
  <si>
    <t xml:space="preserve">Producer (NZ):  Sharon Lark </t>
  </si>
  <si>
    <t>Zone 140 Ltd Partnership (NZ) / GPTV Holdings Pty Ltd (Australia)</t>
  </si>
  <si>
    <t>Wayne</t>
  </si>
  <si>
    <t xml:space="preserve">Producers (NZ): Matthew Metcalfe, Fraser Brown </t>
  </si>
  <si>
    <t>FB Pictures Ltd (NZ) / GFC Fightertown Aust Pty Ltd (Australia)</t>
  </si>
  <si>
    <t xml:space="preserve">Writer (NZ): Matthew Metcalfe </t>
  </si>
  <si>
    <t>Over The Horizon</t>
  </si>
  <si>
    <t>Producer/Writer (NZ): Ellis Emmett</t>
  </si>
  <si>
    <t>Go Wild Productions Ltd (NZ) / Echo Bay Media/Over the Horizon Pictures (Canada) Inc. (Canada)</t>
  </si>
  <si>
    <t>The Kiddets</t>
  </si>
  <si>
    <t>NZ / China</t>
  </si>
  <si>
    <t xml:space="preserve">Producer (NZ): Angela Littlejohn </t>
  </si>
  <si>
    <t>Pukeko Pictures (NZ) / Huawen (China)</t>
  </si>
  <si>
    <t>Director (NZ): Matthew Darragh</t>
  </si>
  <si>
    <t>Writer (NZ): Martin Baynton</t>
  </si>
  <si>
    <t>Kiri &amp; Lou (series 1)</t>
  </si>
  <si>
    <t xml:space="preserve">Producer (NZ): Fiona Copland </t>
  </si>
  <si>
    <t>Filmwork Ltd (NZ) / Yowza Animation Corp (Canada)</t>
  </si>
  <si>
    <t>Director/Writer (NZ): Harry Sinclair</t>
  </si>
  <si>
    <t>Mosley fka Beast of Burden</t>
  </si>
  <si>
    <t xml:space="preserve">Producers (NZ): Bill Boyce, David Townsend, Daniel Story </t>
  </si>
  <si>
    <t>Huhu Studios Ltd (NZ) / China Film Animation Ltd (China)</t>
  </si>
  <si>
    <t xml:space="preserve">Director/Writer (NZ): Kirby Atkins </t>
  </si>
  <si>
    <t>Gap Year Romance</t>
  </si>
  <si>
    <t xml:space="preserve">Producer (NZ): Catherine Fitzgerald </t>
  </si>
  <si>
    <t>Blueskin Films Ltd (NZ) / Shanghai Media Group/Shanghai Global Kiwi Pictures (China)</t>
  </si>
  <si>
    <t xml:space="preserve">Capital In the 21st Century </t>
  </si>
  <si>
    <t xml:space="preserve">Producer/Writer (NZ): Matthew Metcalfe </t>
  </si>
  <si>
    <t>GFC (Capital) Ltd (NZ) / Upside SAS (France)</t>
  </si>
  <si>
    <t xml:space="preserve">Director/Writer (NZ): Justin Pemberton </t>
  </si>
  <si>
    <t xml:space="preserve">Come To Daddy </t>
  </si>
  <si>
    <t>NZ / Canada / Ireland</t>
  </si>
  <si>
    <t>Producer (NZ): Emma Slade</t>
  </si>
  <si>
    <t>Daddy Films Ltd (NZ) / CTD Productions Inc (Canada) / Blinder Films Ltd. (Ireland)</t>
  </si>
  <si>
    <t>Director (NZ): Ant Timpson</t>
  </si>
  <si>
    <t xml:space="preserve">We Need to Talk About AI </t>
  </si>
  <si>
    <t>GFC (AI) Ltd (NZ) / The Singularity Doc UK Ltd (UK)</t>
  </si>
  <si>
    <t>Director/Writer (NZ): Leanne Pooley</t>
  </si>
  <si>
    <t xml:space="preserve">Guns Akimbo </t>
  </si>
  <si>
    <t>Producer (NZ): Tom Hern</t>
  </si>
  <si>
    <t>Supernova Films (NZ) / Supernix UG (Germany)</t>
  </si>
  <si>
    <t xml:space="preserve">Director/Writer (NZ): Jason Lei Howden </t>
  </si>
  <si>
    <t>The Unloving</t>
  </si>
  <si>
    <t xml:space="preserve">Producer (NZ): Victoria Dabbs </t>
  </si>
  <si>
    <t>Aroha Productions Ltd (NZ) / Heaton Pictures Ltd (UK)</t>
  </si>
  <si>
    <t>China's Borderlands</t>
  </si>
  <si>
    <t xml:space="preserve">Producer/Writer (NZ): Lorne Townsend </t>
  </si>
  <si>
    <t>CBL Productions Ltd (NZ) / China Intercontinental Communications Center (China)</t>
  </si>
  <si>
    <t xml:space="preserve">Director (NZ): Max Quinn </t>
  </si>
  <si>
    <t>The New Legends of Monkey (series 2)</t>
  </si>
  <si>
    <t>Monkey NZ Ltd (NZ) / Monkey 2 Holdings Pty Ltd. (Australia)</t>
  </si>
  <si>
    <t>Director (NZ): Thomas Robbins</t>
  </si>
  <si>
    <t>Tuvalu - That Which is to Come is Just a Promise</t>
  </si>
  <si>
    <t>NZ / Italy / The Netherlands</t>
  </si>
  <si>
    <t xml:space="preserve">Blueskin Films (NZ) / Dugong Srl (Italy) / seriousFilm (The Netherlands) </t>
  </si>
  <si>
    <t>The Sounds</t>
  </si>
  <si>
    <t>Producer (NZ): Kelly Martin</t>
  </si>
  <si>
    <t>Maggie (NZ) / Shaftesbury Sounds I Incorporated (Canada)</t>
  </si>
  <si>
    <t>Writer (NZ): Sarah-Kate Lynch</t>
  </si>
  <si>
    <t>Night Raiders</t>
  </si>
  <si>
    <t xml:space="preserve">Producers (NZ): Ainsley Gardiner, Georgina Allison Conder and Chelsea Winstanley.  </t>
  </si>
  <si>
    <t>Miss Night Raiders (NZ) / Night Raiders East Inc. (Canada)</t>
  </si>
  <si>
    <t>Book Hungry Bears</t>
  </si>
  <si>
    <t>NZ / Canada / China</t>
  </si>
  <si>
    <t>Producer (NZ): Stuart McAra</t>
  </si>
  <si>
    <t>Pukeko Pictures LP (NZ) / 2576344 Ontario Inc (Canada) / Hengxin Shambala (China)</t>
  </si>
  <si>
    <t xml:space="preserve">Directors (NZ): Tim Gaul, Rafael Malthaus
</t>
  </si>
  <si>
    <t>The Salamander Lives Twice</t>
  </si>
  <si>
    <t>NZ / Ireland</t>
  </si>
  <si>
    <t xml:space="preserve">Producer (NZ): Emma Slade </t>
  </si>
  <si>
    <t>Salamander Pictures Ltd (NZ) / Blinder Films Ltd (Ireland)</t>
  </si>
  <si>
    <t xml:space="preserve">Director (NZ): Ant Timpson </t>
  </si>
  <si>
    <t>Kiri and Lou (series 2)</t>
  </si>
  <si>
    <t>Stretchy (NZ) / Yowza Animation Corp (Canada)</t>
  </si>
  <si>
    <t>Director &amp; Writer (NZ): Harry Sinclair</t>
  </si>
  <si>
    <t>Colours of China</t>
  </si>
  <si>
    <t>NZ / China / Germany</t>
  </si>
  <si>
    <t>China Colour Ltd (NZ) / CICC (China) / Gebruder Beetz (Germany)</t>
  </si>
  <si>
    <t>Balance of the Five Elements</t>
  </si>
  <si>
    <t>Producer (NZ): James Heyward</t>
  </si>
  <si>
    <t>Director (NZ): Mike Single</t>
  </si>
  <si>
    <t>Writer (NZ): Marilyn McFadyen</t>
  </si>
  <si>
    <t>Countdown to Disaster / Whakaari: A Heroes' Story</t>
  </si>
  <si>
    <t xml:space="preserve">Producer, Director, Writer (NZ): Simon Fleming </t>
  </si>
  <si>
    <t>Whakaari CTD Ltd (NZ) / Timeshifters Holdings Pty Ltd (Australia)</t>
  </si>
  <si>
    <t>A Love Yarn</t>
  </si>
  <si>
    <t>Producer (NZ): Bridget Bourke</t>
  </si>
  <si>
    <t>Love Yarn Productions Ltd (NZ) / Incendo 2020 NZ1 Productions Inc. (Canada)</t>
  </si>
  <si>
    <t xml:space="preserve">Writer (NZ): John Banas </t>
  </si>
  <si>
    <t>Together Forever Tea</t>
  </si>
  <si>
    <t>Producer (NZ): Bridget Bourke, Tina McLaren</t>
  </si>
  <si>
    <t>Together Forever Productions Ltd (NZ) / Incendo 2020 NZ2 Productions Inc. (Canada)</t>
  </si>
  <si>
    <t>Director (NZ): Joshua Frizzell</t>
  </si>
  <si>
    <t>Nude Tuesday</t>
  </si>
  <si>
    <t>NT Film Ltd (NZ) / Good Thing Productions Pty. Ltd. (Australia)</t>
  </si>
  <si>
    <t>Director (NZ): Armagan Ballantyne</t>
  </si>
  <si>
    <t>Writer (NZ): Jackie van Beek</t>
  </si>
  <si>
    <t>Love Knots</t>
  </si>
  <si>
    <t>Producers (NZ): Bridget Bourke, Tina McLaren</t>
  </si>
  <si>
    <t>ALK Productions Ltd (NZ) / Incendo 2020 NZ1 Productions Inc. (Canada)</t>
  </si>
  <si>
    <t>Destination Love</t>
  </si>
  <si>
    <t>Love Among the Vines Productions Limited (NZ) / Incendo 2020 NZ2 Productions Inc. (Canada)</t>
  </si>
  <si>
    <t>Director (NZ): Aidee Walker</t>
  </si>
  <si>
    <t>Written in the Stars</t>
  </si>
  <si>
    <t>Written in the Stars Productions Ltd (NZ) / Incendo 2021 NZ3 Productions Inc. (Canada)</t>
  </si>
  <si>
    <t>The Power of the Dog</t>
  </si>
  <si>
    <t>Producer, Director, Writer (NZ): Jane Campion</t>
  </si>
  <si>
    <t>Bad Girl Creek Productions Ltd (NZ) / Beech River Holdings Pty Ltd. (Australia)</t>
  </si>
  <si>
    <t>Web</t>
  </si>
  <si>
    <t>Fierce Girls</t>
  </si>
  <si>
    <t>Producer (NZ): Nikolasa Biasiny-Tule</t>
  </si>
  <si>
    <t>Awatea Tech Ltd (NZ) / Fierce Girls Media Inc. (Canada)</t>
  </si>
  <si>
    <t>We Are Still Here fka Cook Ngā Pouwhenua</t>
  </si>
  <si>
    <t xml:space="preserve">Producer (NZ): Mia-Marama Tui Henry-Teirney </t>
  </si>
  <si>
    <t>Te Kotukutuku Ltd (NZ) / Cook 2020 Film Pty Ltd.(Australia)</t>
  </si>
  <si>
    <t>The Subtle Art of Not Giving a F*ck</t>
  </si>
  <si>
    <t xml:space="preserve">Producer &amp;Writer (NZ): Matthew Metcalfe </t>
  </si>
  <si>
    <t>GFC (Subtle Art) Ltd (NZ) / Full On Productions Ltd (UK)</t>
  </si>
  <si>
    <t>Director (NZ): Nathan Price</t>
  </si>
  <si>
    <t>Griff's Canadian Adventure</t>
  </si>
  <si>
    <t>Producer (NZ): Richard Fletcher</t>
  </si>
  <si>
    <t>EQM Griff Ltd (NZ) / NR-GGCA1 Productions Inc. (Canada)</t>
  </si>
  <si>
    <t>Billion Dollar Heist</t>
  </si>
  <si>
    <t>GFC (Heist) Ltd (NZ) / Psychedelic Films Ltd (UK)</t>
  </si>
  <si>
    <t>Director (NZ): Brendan Donovan</t>
  </si>
  <si>
    <t>Writer (NZ): Tom Blackwell</t>
  </si>
  <si>
    <t>Evil Dead Rise</t>
  </si>
  <si>
    <t>Producer (NZ): Sally Campbell</t>
  </si>
  <si>
    <t>Pacific Renaissance Evil Dead 21 Ltd (NZ) / Blade Rights Ltd (Ireland)</t>
  </si>
  <si>
    <t>Gloriavale</t>
  </si>
  <si>
    <t xml:space="preserve">Producer &amp; Director (NZ): Fergus Grady </t>
  </si>
  <si>
    <t>Grade A Films Ltd (NZ) / Gloriavale Film Pty Ltd (Australia)</t>
  </si>
  <si>
    <t>The Gone (series 1)</t>
  </si>
  <si>
    <t>Producer (NZ): Tim White</t>
  </si>
  <si>
    <t>Kōtare Productions Limited (NZ) / The Gone Productions DAC (Ireland)</t>
  </si>
  <si>
    <t>Writer (NZ): Michael Bennett</t>
  </si>
  <si>
    <t>I, Object</t>
  </si>
  <si>
    <t xml:space="preserve">Producers (NZ): Timothy White, Polly Fryer </t>
  </si>
  <si>
    <t xml:space="preserve">I O Film Ltd (NZ) / Object Ontario Productions Inc. (Canada) </t>
  </si>
  <si>
    <t>Moss &amp; Freud</t>
  </si>
  <si>
    <t>General Film Corporation Ltd (NZ) / Full On Production Films Limited (UK)</t>
  </si>
  <si>
    <t>Lomu</t>
  </si>
  <si>
    <t>Producer (NZ): Emma Slade, Victoria Dabbs</t>
  </si>
  <si>
    <t>11Jersey Ltd (NZ) / JL 941 Ltd (UK)</t>
  </si>
  <si>
    <t xml:space="preserve">Director (NZ): Vea Mafile’o </t>
  </si>
  <si>
    <t>Joika</t>
  </si>
  <si>
    <t>NZ / Poland</t>
  </si>
  <si>
    <t>Producer (NZ): Belindalee Hope, Tom Hern</t>
  </si>
  <si>
    <t>Joika NZ Ltd (NZ) / MADANTS Sp. z o o. (Poland)</t>
  </si>
  <si>
    <t xml:space="preserve">Director &amp; Writer (NZ): James Napier Robertson </t>
  </si>
  <si>
    <t>The Convert</t>
  </si>
  <si>
    <t>Producer (NZ): Robin Scholes, Te Kohe Tuhaka</t>
  </si>
  <si>
    <t>The Convert Ltd (NZ) / OzConvert Productions Pty Ltd (Australia)</t>
  </si>
  <si>
    <t>Director (NZ): Lee Tamahori</t>
  </si>
  <si>
    <t>The Lie</t>
  </si>
  <si>
    <t>GFC (Queen St) Limited (NZ) / The Singularity Doc UK Limited (UK)</t>
  </si>
  <si>
    <t>Tralala</t>
  </si>
  <si>
    <t>Film Work Ltd (NZ) / Blue Ant Tralala 1 Inc (Canada)</t>
  </si>
  <si>
    <t>Director (NZ): Harry Sinclair</t>
  </si>
  <si>
    <t>Went Up The Hill</t>
  </si>
  <si>
    <t>Producer (NZ): Vicky Pope</t>
  </si>
  <si>
    <t>Hill Top Films (NZ) / Causeway Creations Pty Ltd (Australia)</t>
  </si>
  <si>
    <t>Director &amp; Writer (NZ): Sam Van Grinsven</t>
  </si>
  <si>
    <t>The Lost Continent</t>
  </si>
  <si>
    <t xml:space="preserve">Producer (NZ): Kyle Murdoch </t>
  </si>
  <si>
    <t>ZLC Film Ltd (NZ) /Vision Airways GmbH (Germany)</t>
  </si>
  <si>
    <t>Crowded House</t>
  </si>
  <si>
    <t xml:space="preserve">Producer (NZ): Carthew Neal </t>
  </si>
  <si>
    <t>Fumes NZ Limited (NZ) / Ghost Pictures Pty Limited (Australia)</t>
  </si>
  <si>
    <t>The Tacoma Exorcism</t>
  </si>
  <si>
    <t>General Film Corporation Limited (NZ) / Fightertown (Tacoma) Pty Limited (Australia)</t>
  </si>
  <si>
    <t>Mr Hugo's Little Library</t>
  </si>
  <si>
    <t xml:space="preserve">Producer (NZ): Sam Wilton </t>
  </si>
  <si>
    <t>The Gibson Group (NZ) / Epic Story Media (Canada)</t>
  </si>
  <si>
    <t>The Gone (series 2)</t>
  </si>
  <si>
    <t>Kōtare Productions Ltd (NZ) / Mount Affinity DAC Ltd (Ireland)</t>
  </si>
  <si>
    <t>God Bless You, Mr Kopu</t>
  </si>
  <si>
    <t>Producer (NZ): Roxi Bull</t>
  </si>
  <si>
    <t>Firefly Films (NZ) / Fesity Dame Productions (Australia)</t>
  </si>
  <si>
    <t>Director (NZ): Alex Liu</t>
  </si>
  <si>
    <t>Be with Zee</t>
  </si>
  <si>
    <t>Producer (NZ): Simon Ward, Roger Shakes, Polly Fryer</t>
  </si>
  <si>
    <t>Be with Zee LTD (NZ) / Vérité Films (Canada)</t>
  </si>
  <si>
    <t>Director (NZ): Matthew Haworth</t>
  </si>
  <si>
    <t>Writer (NZ): Tim Evans</t>
  </si>
  <si>
    <t>Badjelly</t>
  </si>
  <si>
    <t>NZ / Canada / UK</t>
  </si>
  <si>
    <t>Producer (NZ): Polly Fryer, Simon Ward</t>
  </si>
  <si>
    <t xml:space="preserve">Badjelly NZ Ltd (NZ) / Sphere Animation Ontario TWO Inc. (Canada) / Badjelly Productions UK Ltd (UK) </t>
  </si>
  <si>
    <t>Director (NZ): Ryan Cooper</t>
  </si>
  <si>
    <t>Holy Days</t>
  </si>
  <si>
    <t>Nun Run Ltd (NZ) / Snow Globe Pictures Inc (Canada)</t>
  </si>
  <si>
    <t>Director &amp; Writer (NZ): Nathalie Bolt</t>
  </si>
  <si>
    <t xml:space="preserve">                     TOTAL SPEND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</si>
</sst>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>
    <font>
      <sz val="10"/>
      <name val="Arial"/>
    </font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u/>
      <sz val="11"/>
      <name val="Arial"/>
      <family val="2"/>
    </font>
    <font>
      <sz val="11"/>
      <color rgb="FF000000"/>
      <name val="Arial"/>
      <charset val="1"/>
    </font>
    <font>
      <strike/>
      <sz val="11"/>
      <name val="Arial"/>
      <family val="2"/>
    </font>
    <font>
      <sz val="11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1" xfId="0" applyFont="1" applyBorder="1" applyAlignment="1">
      <alignment horizontal="right"/>
    </xf>
    <xf numFmtId="0" fontId="3" fillId="0" borderId="1" xfId="0" applyFont="1" applyBorder="1"/>
    <xf numFmtId="164" fontId="2" fillId="0" borderId="1" xfId="1" applyNumberFormat="1" applyFon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4" fontId="2" fillId="0" borderId="2" xfId="0" applyNumberFormat="1" applyFont="1" applyBorder="1" applyAlignment="1">
      <alignment horizontal="right"/>
    </xf>
    <xf numFmtId="0" fontId="5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left"/>
    </xf>
    <xf numFmtId="0" fontId="5" fillId="2" borderId="3" xfId="0" applyFont="1" applyFill="1" applyBorder="1"/>
    <xf numFmtId="4" fontId="5" fillId="2" borderId="3" xfId="0" applyNumberFormat="1" applyFont="1" applyFill="1" applyBorder="1" applyAlignment="1">
      <alignment horizontal="center"/>
    </xf>
    <xf numFmtId="0" fontId="5" fillId="0" borderId="0" xfId="0" applyFont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4" fontId="5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3" fontId="6" fillId="0" borderId="3" xfId="0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3" fontId="5" fillId="0" borderId="1" xfId="0" applyNumberFormat="1" applyFont="1" applyBorder="1" applyAlignment="1">
      <alignment horizontal="right"/>
    </xf>
    <xf numFmtId="0" fontId="6" fillId="3" borderId="3" xfId="0" applyFont="1" applyFill="1" applyBorder="1" applyAlignment="1">
      <alignment horizontal="center"/>
    </xf>
    <xf numFmtId="3" fontId="6" fillId="0" borderId="4" xfId="0" applyNumberFormat="1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3" fontId="6" fillId="0" borderId="2" xfId="0" applyNumberFormat="1" applyFont="1" applyBorder="1" applyAlignment="1">
      <alignment horizontal="right"/>
    </xf>
    <xf numFmtId="3" fontId="6" fillId="0" borderId="5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3" fontId="6" fillId="0" borderId="1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4" fontId="6" fillId="0" borderId="1" xfId="0" applyNumberFormat="1" applyFont="1" applyBorder="1" applyAlignment="1">
      <alignment horizontal="left"/>
    </xf>
    <xf numFmtId="0" fontId="6" fillId="0" borderId="3" xfId="0" applyFont="1" applyBorder="1"/>
    <xf numFmtId="0" fontId="6" fillId="0" borderId="0" xfId="0" applyFont="1"/>
    <xf numFmtId="0" fontId="6" fillId="0" borderId="2" xfId="0" applyFont="1" applyBorder="1"/>
    <xf numFmtId="0" fontId="6" fillId="0" borderId="1" xfId="0" applyFont="1" applyBorder="1"/>
    <xf numFmtId="164" fontId="6" fillId="0" borderId="3" xfId="1" applyNumberFormat="1" applyFont="1" applyBorder="1" applyAlignment="1">
      <alignment horizontal="right"/>
    </xf>
    <xf numFmtId="164" fontId="6" fillId="0" borderId="4" xfId="1" applyNumberFormat="1" applyFont="1" applyBorder="1" applyAlignment="1">
      <alignment horizontal="right"/>
    </xf>
    <xf numFmtId="164" fontId="6" fillId="0" borderId="2" xfId="1" applyNumberFormat="1" applyFont="1" applyBorder="1" applyAlignment="1">
      <alignment horizontal="right"/>
    </xf>
    <xf numFmtId="164" fontId="6" fillId="0" borderId="5" xfId="1" applyNumberFormat="1" applyFont="1" applyBorder="1" applyAlignment="1">
      <alignment horizontal="right"/>
    </xf>
    <xf numFmtId="164" fontId="6" fillId="0" borderId="1" xfId="1" applyNumberFormat="1" applyFont="1" applyBorder="1" applyAlignment="1">
      <alignment horizontal="right"/>
    </xf>
    <xf numFmtId="164" fontId="6" fillId="0" borderId="6" xfId="1" applyNumberFormat="1" applyFont="1" applyBorder="1" applyAlignment="1">
      <alignment horizontal="right"/>
    </xf>
    <xf numFmtId="0" fontId="6" fillId="0" borderId="7" xfId="0" applyFont="1" applyBorder="1"/>
    <xf numFmtId="0" fontId="6" fillId="0" borderId="8" xfId="0" applyFont="1" applyBorder="1"/>
    <xf numFmtId="164" fontId="6" fillId="0" borderId="0" xfId="1" applyNumberFormat="1" applyFont="1" applyBorder="1" applyAlignment="1">
      <alignment horizontal="right"/>
    </xf>
    <xf numFmtId="0" fontId="6" fillId="0" borderId="9" xfId="0" applyFont="1" applyBorder="1"/>
    <xf numFmtId="0" fontId="6" fillId="0" borderId="10" xfId="0" applyFont="1" applyBorder="1"/>
    <xf numFmtId="164" fontId="6" fillId="0" borderId="10" xfId="1" applyNumberFormat="1" applyFont="1" applyBorder="1" applyAlignment="1">
      <alignment horizontal="right"/>
    </xf>
    <xf numFmtId="164" fontId="6" fillId="0" borderId="3" xfId="1" applyNumberFormat="1" applyFont="1" applyFill="1" applyBorder="1" applyAlignment="1">
      <alignment horizontal="right"/>
    </xf>
    <xf numFmtId="164" fontId="6" fillId="0" borderId="2" xfId="1" applyNumberFormat="1" applyFont="1" applyFill="1" applyBorder="1" applyAlignment="1">
      <alignment horizontal="right"/>
    </xf>
    <xf numFmtId="164" fontId="6" fillId="0" borderId="1" xfId="1" applyNumberFormat="1" applyFont="1" applyFill="1" applyBorder="1" applyAlignment="1">
      <alignment horizontal="right"/>
    </xf>
    <xf numFmtId="0" fontId="6" fillId="0" borderId="3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6" fillId="0" borderId="3" xfId="0" applyFont="1" applyBorder="1" applyAlignment="1">
      <alignment vertical="top"/>
    </xf>
    <xf numFmtId="0" fontId="6" fillId="0" borderId="10" xfId="0" applyFont="1" applyBorder="1" applyAlignment="1">
      <alignment vertical="top"/>
    </xf>
    <xf numFmtId="0" fontId="6" fillId="0" borderId="3" xfId="0" applyFont="1" applyBorder="1" applyAlignment="1">
      <alignment vertical="top" wrapText="1"/>
    </xf>
    <xf numFmtId="164" fontId="6" fillId="0" borderId="10" xfId="1" applyNumberFormat="1" applyFont="1" applyFill="1" applyBorder="1" applyAlignment="1">
      <alignment horizontal="right" vertical="top"/>
    </xf>
    <xf numFmtId="164" fontId="6" fillId="0" borderId="3" xfId="1" applyNumberFormat="1" applyFont="1" applyFill="1" applyBorder="1" applyAlignment="1">
      <alignment horizontal="right" vertical="top"/>
    </xf>
    <xf numFmtId="0" fontId="6" fillId="0" borderId="2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top"/>
    </xf>
    <xf numFmtId="0" fontId="6" fillId="0" borderId="2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6" fillId="0" borderId="2" xfId="0" applyFont="1" applyBorder="1" applyAlignment="1">
      <alignment vertical="top" wrapText="1"/>
    </xf>
    <xf numFmtId="164" fontId="6" fillId="0" borderId="11" xfId="1" applyNumberFormat="1" applyFont="1" applyFill="1" applyBorder="1" applyAlignment="1">
      <alignment horizontal="right" vertical="top"/>
    </xf>
    <xf numFmtId="164" fontId="6" fillId="0" borderId="2" xfId="1" applyNumberFormat="1" applyFont="1" applyFill="1" applyBorder="1" applyAlignment="1">
      <alignment horizontal="right" vertical="top"/>
    </xf>
    <xf numFmtId="0" fontId="6" fillId="0" borderId="1" xfId="0" applyFont="1" applyBorder="1" applyAlignment="1">
      <alignment vertical="top"/>
    </xf>
    <xf numFmtId="164" fontId="6" fillId="0" borderId="1" xfId="1" applyNumberFormat="1" applyFont="1" applyFill="1" applyBorder="1" applyAlignment="1">
      <alignment horizontal="right" vertical="top"/>
    </xf>
    <xf numFmtId="164" fontId="6" fillId="0" borderId="6" xfId="1" applyNumberFormat="1" applyFont="1" applyFill="1" applyBorder="1" applyAlignment="1">
      <alignment horizontal="right" vertical="top"/>
    </xf>
    <xf numFmtId="164" fontId="6" fillId="0" borderId="5" xfId="1" applyNumberFormat="1" applyFont="1" applyFill="1" applyBorder="1" applyAlignment="1">
      <alignment horizontal="right" vertical="top"/>
    </xf>
    <xf numFmtId="0" fontId="6" fillId="0" borderId="11" xfId="0" applyFont="1" applyBorder="1" applyAlignment="1">
      <alignment vertical="top" wrapText="1"/>
    </xf>
    <xf numFmtId="0" fontId="6" fillId="0" borderId="4" xfId="0" applyFont="1" applyBorder="1" applyAlignment="1">
      <alignment vertical="top"/>
    </xf>
    <xf numFmtId="164" fontId="6" fillId="0" borderId="4" xfId="1" applyNumberFormat="1" applyFont="1" applyFill="1" applyBorder="1" applyAlignment="1">
      <alignment horizontal="right" vertical="top"/>
    </xf>
    <xf numFmtId="0" fontId="6" fillId="0" borderId="5" xfId="0" applyFont="1" applyBorder="1" applyAlignment="1">
      <alignment vertical="top"/>
    </xf>
    <xf numFmtId="0" fontId="6" fillId="0" borderId="1" xfId="0" applyFont="1" applyBorder="1" applyAlignment="1">
      <alignment horizontal="center" vertical="top"/>
    </xf>
    <xf numFmtId="0" fontId="6" fillId="0" borderId="6" xfId="0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3" borderId="3" xfId="0" applyFont="1" applyFill="1" applyBorder="1" applyAlignment="1">
      <alignment horizontal="center" vertical="top"/>
    </xf>
    <xf numFmtId="0" fontId="6" fillId="3" borderId="3" xfId="0" applyFont="1" applyFill="1" applyBorder="1" applyAlignment="1">
      <alignment vertical="top"/>
    </xf>
    <xf numFmtId="0" fontId="6" fillId="3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vertical="top"/>
    </xf>
    <xf numFmtId="0" fontId="6" fillId="3" borderId="1" xfId="0" applyFont="1" applyFill="1" applyBorder="1" applyAlignment="1">
      <alignment horizontal="center" vertical="top"/>
    </xf>
    <xf numFmtId="0" fontId="6" fillId="3" borderId="11" xfId="0" applyFont="1" applyFill="1" applyBorder="1" applyAlignment="1">
      <alignment vertical="top"/>
    </xf>
    <xf numFmtId="0" fontId="6" fillId="3" borderId="1" xfId="0" applyFont="1" applyFill="1" applyBorder="1" applyAlignment="1">
      <alignment horizontal="center"/>
    </xf>
    <xf numFmtId="0" fontId="6" fillId="3" borderId="6" xfId="0" applyFont="1" applyFill="1" applyBorder="1" applyAlignment="1">
      <alignment vertical="top"/>
    </xf>
    <xf numFmtId="0" fontId="6" fillId="3" borderId="2" xfId="0" applyFont="1" applyFill="1" applyBorder="1" applyAlignment="1">
      <alignment horizontal="center"/>
    </xf>
    <xf numFmtId="0" fontId="6" fillId="3" borderId="1" xfId="0" applyFont="1" applyFill="1" applyBorder="1" applyAlignment="1">
      <alignment vertical="top"/>
    </xf>
    <xf numFmtId="0" fontId="6" fillId="0" borderId="0" xfId="0" applyFont="1" applyAlignment="1">
      <alignment vertical="top"/>
    </xf>
    <xf numFmtId="0" fontId="2" fillId="0" borderId="6" xfId="0" applyFont="1" applyBorder="1" applyAlignment="1">
      <alignment horizontal="center"/>
    </xf>
    <xf numFmtId="0" fontId="7" fillId="0" borderId="0" xfId="0" applyFont="1"/>
    <xf numFmtId="10" fontId="6" fillId="0" borderId="3" xfId="0" applyNumberFormat="1" applyFont="1" applyBorder="1" applyAlignment="1">
      <alignment horizontal="center" vertical="top"/>
    </xf>
    <xf numFmtId="10" fontId="6" fillId="0" borderId="2" xfId="0" applyNumberFormat="1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vertical="top"/>
    </xf>
    <xf numFmtId="164" fontId="8" fillId="0" borderId="2" xfId="1" applyNumberFormat="1" applyFont="1" applyFill="1" applyBorder="1" applyAlignment="1">
      <alignment horizontal="right" vertical="top"/>
    </xf>
    <xf numFmtId="9" fontId="6" fillId="0" borderId="3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9" fontId="6" fillId="0" borderId="2" xfId="0" applyNumberFormat="1" applyFont="1" applyBorder="1" applyAlignment="1">
      <alignment horizontal="center"/>
    </xf>
    <xf numFmtId="9" fontId="6" fillId="0" borderId="1" xfId="0" applyNumberFormat="1" applyFont="1" applyBorder="1" applyAlignment="1">
      <alignment horizontal="center"/>
    </xf>
    <xf numFmtId="10" fontId="6" fillId="0" borderId="3" xfId="0" applyNumberFormat="1" applyFont="1" applyBorder="1" applyAlignment="1">
      <alignment horizontal="center"/>
    </xf>
    <xf numFmtId="10" fontId="6" fillId="0" borderId="2" xfId="0" applyNumberFormat="1" applyFont="1" applyBorder="1" applyAlignment="1">
      <alignment horizontal="center"/>
    </xf>
    <xf numFmtId="164" fontId="6" fillId="0" borderId="2" xfId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 vertical="top"/>
    </xf>
    <xf numFmtId="10" fontId="8" fillId="0" borderId="2" xfId="0" applyNumberFormat="1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right"/>
    </xf>
    <xf numFmtId="164" fontId="5" fillId="0" borderId="2" xfId="1" applyNumberFormat="1" applyFont="1" applyFill="1" applyBorder="1" applyAlignment="1">
      <alignment horizontal="right"/>
    </xf>
    <xf numFmtId="0" fontId="6" fillId="3" borderId="5" xfId="0" applyFont="1" applyFill="1" applyBorder="1" applyAlignment="1">
      <alignment horizontal="center" vertical="top"/>
    </xf>
    <xf numFmtId="10" fontId="5" fillId="0" borderId="2" xfId="1" applyNumberFormat="1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4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vertical="top" wrapText="1"/>
    </xf>
    <xf numFmtId="0" fontId="4" fillId="0" borderId="7" xfId="0" applyFont="1" applyBorder="1"/>
    <xf numFmtId="0" fontId="2" fillId="0" borderId="0" xfId="0" applyFont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9" fillId="0" borderId="0" xfId="0" applyFont="1"/>
    <xf numFmtId="0" fontId="9" fillId="0" borderId="12" xfId="0" applyFont="1" applyBorder="1"/>
    <xf numFmtId="0" fontId="9" fillId="0" borderId="13" xfId="0" applyFont="1" applyBorder="1"/>
    <xf numFmtId="0" fontId="6" fillId="0" borderId="14" xfId="0" applyFont="1" applyBorder="1"/>
    <xf numFmtId="0" fontId="9" fillId="0" borderId="15" xfId="0" applyFont="1" applyBorder="1"/>
    <xf numFmtId="0" fontId="9" fillId="0" borderId="16" xfId="0" applyFont="1" applyBorder="1"/>
    <xf numFmtId="0" fontId="6" fillId="0" borderId="6" xfId="0" applyFont="1" applyBorder="1"/>
    <xf numFmtId="0" fontId="6" fillId="0" borderId="17" xfId="0" applyFont="1" applyBorder="1"/>
    <xf numFmtId="0" fontId="6" fillId="0" borderId="5" xfId="0" applyFont="1" applyBorder="1"/>
    <xf numFmtId="0" fontId="6" fillId="0" borderId="18" xfId="0" applyFont="1" applyBorder="1"/>
    <xf numFmtId="0" fontId="6" fillId="0" borderId="19" xfId="0" applyFont="1" applyBorder="1"/>
    <xf numFmtId="0" fontId="9" fillId="0" borderId="20" xfId="0" applyFont="1" applyBorder="1"/>
    <xf numFmtId="0" fontId="6" fillId="0" borderId="22" xfId="0" applyFont="1" applyBorder="1" applyAlignment="1">
      <alignment vertical="top"/>
    </xf>
    <xf numFmtId="0" fontId="6" fillId="0" borderId="23" xfId="0" applyFont="1" applyBorder="1" applyAlignment="1">
      <alignment vertical="top"/>
    </xf>
    <xf numFmtId="0" fontId="6" fillId="0" borderId="13" xfId="0" applyFont="1" applyBorder="1" applyAlignment="1">
      <alignment vertical="top"/>
    </xf>
    <xf numFmtId="0" fontId="6" fillId="0" borderId="14" xfId="0" applyFont="1" applyBorder="1" applyAlignment="1">
      <alignment horizontal="center" vertical="top"/>
    </xf>
    <xf numFmtId="0" fontId="9" fillId="0" borderId="21" xfId="0" applyFont="1" applyBorder="1"/>
    <xf numFmtId="0" fontId="6" fillId="0" borderId="20" xfId="0" applyFont="1" applyBorder="1" applyAlignment="1">
      <alignment vertical="top"/>
    </xf>
    <xf numFmtId="0" fontId="9" fillId="0" borderId="24" xfId="0" applyFont="1" applyBorder="1"/>
    <xf numFmtId="0" fontId="6" fillId="0" borderId="5" xfId="0" applyFont="1" applyBorder="1" applyAlignment="1">
      <alignment vertical="top" wrapText="1"/>
    </xf>
    <xf numFmtId="164" fontId="6" fillId="0" borderId="9" xfId="1" applyNumberFormat="1" applyFont="1" applyFill="1" applyBorder="1" applyAlignment="1">
      <alignment horizontal="right" vertical="top"/>
    </xf>
    <xf numFmtId="0" fontId="6" fillId="0" borderId="25" xfId="0" applyFont="1" applyBorder="1" applyAlignment="1">
      <alignment horizontal="center" vertical="top"/>
    </xf>
    <xf numFmtId="0" fontId="6" fillId="0" borderId="26" xfId="0" applyFont="1" applyBorder="1" applyAlignment="1">
      <alignment horizontal="center" vertical="top"/>
    </xf>
    <xf numFmtId="0" fontId="6" fillId="0" borderId="26" xfId="0" applyFont="1" applyBorder="1" applyAlignment="1">
      <alignment vertical="top"/>
    </xf>
    <xf numFmtId="164" fontId="6" fillId="0" borderId="0" xfId="1" applyNumberFormat="1" applyFont="1" applyFill="1" applyBorder="1" applyAlignment="1">
      <alignment horizontal="right" vertical="top"/>
    </xf>
    <xf numFmtId="0" fontId="6" fillId="0" borderId="19" xfId="0" applyFont="1" applyBorder="1" applyAlignment="1">
      <alignment horizontal="center" vertical="top"/>
    </xf>
    <xf numFmtId="0" fontId="6" fillId="0" borderId="17" xfId="0" applyFont="1" applyBorder="1" applyAlignment="1">
      <alignment horizontal="center" vertical="top"/>
    </xf>
    <xf numFmtId="0" fontId="6" fillId="0" borderId="29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6" fillId="0" borderId="29" xfId="0" applyFont="1" applyBorder="1" applyAlignment="1">
      <alignment vertical="top"/>
    </xf>
    <xf numFmtId="0" fontId="6" fillId="0" borderId="12" xfId="0" applyFont="1" applyBorder="1" applyAlignment="1">
      <alignment vertical="top"/>
    </xf>
    <xf numFmtId="0" fontId="6" fillId="0" borderId="15" xfId="0" applyFont="1" applyBorder="1" applyAlignment="1">
      <alignment vertical="top"/>
    </xf>
    <xf numFmtId="0" fontId="6" fillId="0" borderId="19" xfId="0" applyFont="1" applyBorder="1" applyAlignment="1">
      <alignment vertical="top"/>
    </xf>
    <xf numFmtId="0" fontId="6" fillId="0" borderId="17" xfId="0" applyFont="1" applyBorder="1" applyAlignment="1">
      <alignment vertical="top"/>
    </xf>
    <xf numFmtId="0" fontId="6" fillId="0" borderId="18" xfId="0" applyFont="1" applyBorder="1" applyAlignment="1">
      <alignment vertical="top"/>
    </xf>
    <xf numFmtId="10" fontId="6" fillId="0" borderId="13" xfId="0" applyNumberFormat="1" applyFont="1" applyBorder="1" applyAlignment="1">
      <alignment horizontal="center" vertical="top"/>
    </xf>
    <xf numFmtId="10" fontId="6" fillId="0" borderId="29" xfId="0" applyNumberFormat="1" applyFont="1" applyBorder="1" applyAlignment="1">
      <alignment horizontal="center" vertical="top"/>
    </xf>
    <xf numFmtId="164" fontId="6" fillId="0" borderId="13" xfId="1" applyNumberFormat="1" applyFont="1" applyFill="1" applyBorder="1" applyAlignment="1">
      <alignment horizontal="right" vertical="top"/>
    </xf>
    <xf numFmtId="164" fontId="6" fillId="0" borderId="29" xfId="1" applyNumberFormat="1" applyFont="1" applyFill="1" applyBorder="1" applyAlignment="1">
      <alignment horizontal="right" vertical="top"/>
    </xf>
    <xf numFmtId="10" fontId="6" fillId="0" borderId="9" xfId="0" applyNumberFormat="1" applyFont="1" applyBorder="1" applyAlignment="1">
      <alignment horizontal="center" vertical="top"/>
    </xf>
    <xf numFmtId="0" fontId="6" fillId="0" borderId="28" xfId="0" applyFont="1" applyBorder="1" applyAlignment="1">
      <alignment horizontal="center" vertical="top"/>
    </xf>
    <xf numFmtId="0" fontId="6" fillId="0" borderId="18" xfId="0" applyFont="1" applyBorder="1" applyAlignment="1">
      <alignment horizontal="center" vertical="top"/>
    </xf>
    <xf numFmtId="0" fontId="6" fillId="0" borderId="30" xfId="0" applyFont="1" applyBorder="1" applyAlignment="1">
      <alignment horizontal="center"/>
    </xf>
    <xf numFmtId="0" fontId="6" fillId="3" borderId="6" xfId="0" applyFont="1" applyFill="1" applyBorder="1" applyAlignment="1">
      <alignment horizontal="center" vertical="top"/>
    </xf>
    <xf numFmtId="0" fontId="6" fillId="0" borderId="31" xfId="0" applyFont="1" applyBorder="1" applyAlignment="1">
      <alignment vertical="top"/>
    </xf>
    <xf numFmtId="0" fontId="6" fillId="3" borderId="27" xfId="0" applyFont="1" applyFill="1" applyBorder="1" applyAlignment="1">
      <alignment vertical="top"/>
    </xf>
    <xf numFmtId="0" fontId="6" fillId="3" borderId="20" xfId="0" applyFont="1" applyFill="1" applyBorder="1" applyAlignment="1">
      <alignment vertical="top"/>
    </xf>
    <xf numFmtId="0" fontId="6" fillId="3" borderId="23" xfId="0" applyFont="1" applyFill="1" applyBorder="1" applyAlignment="1">
      <alignment vertical="top"/>
    </xf>
    <xf numFmtId="0" fontId="6" fillId="0" borderId="7" xfId="0" applyFont="1" applyBorder="1" applyAlignment="1">
      <alignment vertical="top"/>
    </xf>
    <xf numFmtId="0" fontId="6" fillId="0" borderId="20" xfId="0" applyFont="1" applyBorder="1"/>
    <xf numFmtId="3" fontId="6" fillId="0" borderId="4" xfId="0" applyNumberFormat="1" applyFont="1" applyBorder="1" applyAlignment="1">
      <alignment horizontal="right" vertical="top"/>
    </xf>
    <xf numFmtId="3" fontId="6" fillId="0" borderId="3" xfId="0" applyNumberFormat="1" applyFont="1" applyBorder="1" applyAlignment="1">
      <alignment horizontal="right" vertical="top"/>
    </xf>
    <xf numFmtId="0" fontId="6" fillId="0" borderId="8" xfId="0" applyFont="1" applyBorder="1" applyAlignment="1">
      <alignment vertical="top"/>
    </xf>
    <xf numFmtId="0" fontId="11" fillId="0" borderId="19" xfId="0" applyFont="1" applyBorder="1"/>
    <xf numFmtId="0" fontId="6" fillId="0" borderId="27" xfId="0" applyFont="1" applyBorder="1" applyAlignment="1">
      <alignment horizontal="center" vertical="top"/>
    </xf>
    <xf numFmtId="0" fontId="6" fillId="0" borderId="28" xfId="0" applyFont="1" applyBorder="1" applyAlignment="1">
      <alignment vertical="top"/>
    </xf>
    <xf numFmtId="0" fontId="6" fillId="0" borderId="32" xfId="0" applyFont="1" applyBorder="1" applyAlignment="1">
      <alignment horizontal="center" vertical="top"/>
    </xf>
    <xf numFmtId="0" fontId="6" fillId="0" borderId="32" xfId="0" applyFont="1" applyBorder="1" applyAlignment="1">
      <alignment vertical="top"/>
    </xf>
    <xf numFmtId="0" fontId="6" fillId="0" borderId="33" xfId="0" applyFont="1" applyBorder="1" applyAlignment="1">
      <alignment horizontal="center"/>
    </xf>
    <xf numFmtId="0" fontId="6" fillId="0" borderId="33" xfId="0" applyFont="1" applyBorder="1"/>
    <xf numFmtId="0" fontId="6" fillId="0" borderId="34" xfId="0" applyFont="1" applyBorder="1" applyAlignment="1">
      <alignment wrapText="1"/>
    </xf>
    <xf numFmtId="164" fontId="2" fillId="0" borderId="28" xfId="1" applyNumberFormat="1" applyFont="1" applyBorder="1" applyAlignment="1">
      <alignment horizontal="center"/>
    </xf>
    <xf numFmtId="0" fontId="2" fillId="0" borderId="28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C85ED-161E-4F34-805C-710284C3647C}">
  <dimension ref="A1:J297"/>
  <sheetViews>
    <sheetView tabSelected="1" topLeftCell="D263" zoomScale="95" zoomScaleNormal="95" zoomScaleSheetLayoutView="100" zoomScalePageLayoutView="70" workbookViewId="0">
      <selection activeCell="J271" sqref="J271:J297"/>
    </sheetView>
  </sheetViews>
  <sheetFormatPr defaultColWidth="9.140625" defaultRowHeight="12"/>
  <cols>
    <col min="1" max="1" width="6.7109375" style="2" bestFit="1" customWidth="1"/>
    <col min="2" max="2" width="10.140625" style="2" bestFit="1" customWidth="1"/>
    <col min="3" max="3" width="23.5703125" style="2" bestFit="1" customWidth="1"/>
    <col min="4" max="4" width="60.85546875" style="4" bestFit="1" customWidth="1"/>
    <col min="5" max="5" width="26.42578125" style="4" bestFit="1" customWidth="1"/>
    <col min="6" max="6" width="50.5703125" style="4" customWidth="1"/>
    <col min="7" max="7" width="99.5703125" style="4" bestFit="1" customWidth="1"/>
    <col min="8" max="8" width="16.28515625" style="3" bestFit="1" customWidth="1"/>
    <col min="9" max="9" width="17.7109375" style="3" customWidth="1"/>
    <col min="10" max="10" width="17.7109375" style="99" bestFit="1" customWidth="1"/>
    <col min="11" max="16384" width="9.140625" style="1"/>
  </cols>
  <sheetData>
    <row r="1" spans="1:10" ht="18">
      <c r="A1" s="131"/>
      <c r="B1" s="130" t="s">
        <v>0</v>
      </c>
      <c r="C1" s="7"/>
      <c r="D1" s="8"/>
      <c r="E1" s="8"/>
      <c r="F1" s="8"/>
      <c r="G1" s="8"/>
      <c r="H1" s="12"/>
      <c r="I1" s="12"/>
      <c r="J1" s="7"/>
    </row>
    <row r="2" spans="1:10">
      <c r="A2" s="5"/>
      <c r="B2" s="5"/>
      <c r="C2" s="5"/>
      <c r="D2" s="6"/>
      <c r="E2" s="6"/>
      <c r="F2" s="6"/>
      <c r="G2" s="6"/>
      <c r="H2" s="13"/>
      <c r="I2" s="13"/>
      <c r="J2" s="5"/>
    </row>
    <row r="3" spans="1:10" s="18" customFormat="1" ht="15">
      <c r="A3" s="14" t="s">
        <v>1</v>
      </c>
      <c r="B3" s="14" t="s">
        <v>2</v>
      </c>
      <c r="C3" s="128" t="s">
        <v>3</v>
      </c>
      <c r="D3" s="15" t="s">
        <v>4</v>
      </c>
      <c r="E3" s="16" t="s">
        <v>5</v>
      </c>
      <c r="F3" s="16" t="s">
        <v>6</v>
      </c>
      <c r="G3" s="16" t="s">
        <v>7</v>
      </c>
      <c r="H3" s="17" t="s">
        <v>8</v>
      </c>
      <c r="I3" s="17" t="s">
        <v>9</v>
      </c>
      <c r="J3" s="14" t="s">
        <v>10</v>
      </c>
    </row>
    <row r="4" spans="1:10" s="22" customFormat="1" ht="15">
      <c r="A4" s="19"/>
      <c r="B4" s="19"/>
      <c r="C4" s="127" t="s">
        <v>11</v>
      </c>
      <c r="D4" s="20"/>
      <c r="E4" s="20"/>
      <c r="F4" s="20"/>
      <c r="G4" s="20"/>
      <c r="H4" s="21" t="s">
        <v>12</v>
      </c>
      <c r="I4" s="21" t="s">
        <v>12</v>
      </c>
      <c r="J4" s="19"/>
    </row>
    <row r="5" spans="1:10" s="22" customFormat="1" ht="15">
      <c r="A5" s="19"/>
      <c r="B5" s="19"/>
      <c r="C5" s="19"/>
      <c r="D5" s="20"/>
      <c r="E5" s="20"/>
      <c r="F5" s="20"/>
      <c r="G5" s="20"/>
      <c r="H5" s="21"/>
      <c r="I5" s="21"/>
      <c r="J5" s="19"/>
    </row>
    <row r="6" spans="1:10" s="26" customFormat="1" ht="14.25">
      <c r="A6" s="23">
        <v>1988</v>
      </c>
      <c r="B6" s="23" t="s">
        <v>13</v>
      </c>
      <c r="C6" s="23" t="s">
        <v>14</v>
      </c>
      <c r="D6" s="24" t="s">
        <v>15</v>
      </c>
      <c r="E6" s="132" t="s">
        <v>16</v>
      </c>
      <c r="F6" s="24" t="s">
        <v>17</v>
      </c>
      <c r="G6" s="133" t="s">
        <v>18</v>
      </c>
      <c r="H6" s="25">
        <v>5000000</v>
      </c>
      <c r="I6" s="25">
        <v>2000000</v>
      </c>
      <c r="J6" s="106">
        <f>+I6/H6</f>
        <v>0.4</v>
      </c>
    </row>
    <row r="7" spans="1:10" s="26" customFormat="1" ht="14.25">
      <c r="A7" s="37"/>
      <c r="B7" s="37"/>
      <c r="C7" s="37"/>
      <c r="D7" s="38"/>
      <c r="E7" s="38"/>
      <c r="F7" s="38" t="s">
        <v>19</v>
      </c>
      <c r="G7" s="38"/>
      <c r="H7" s="39"/>
      <c r="I7" s="39"/>
      <c r="J7" s="109"/>
    </row>
    <row r="8" spans="1:10" s="22" customFormat="1" ht="15">
      <c r="A8" s="27"/>
      <c r="B8" s="27"/>
      <c r="C8" s="27"/>
      <c r="D8" s="28"/>
      <c r="E8" s="28"/>
      <c r="F8" s="34" t="s">
        <v>20</v>
      </c>
      <c r="G8" s="28"/>
      <c r="H8" s="29"/>
      <c r="I8" s="29"/>
      <c r="J8" s="107"/>
    </row>
    <row r="9" spans="1:10" s="26" customFormat="1" ht="14.25">
      <c r="A9" s="30">
        <v>1989</v>
      </c>
      <c r="B9" s="23" t="s">
        <v>21</v>
      </c>
      <c r="C9" s="23" t="s">
        <v>14</v>
      </c>
      <c r="D9" s="24" t="s">
        <v>22</v>
      </c>
      <c r="E9" s="24" t="s">
        <v>23</v>
      </c>
      <c r="G9" s="24" t="s">
        <v>24</v>
      </c>
      <c r="H9" s="25">
        <v>8909000</v>
      </c>
      <c r="I9" s="31">
        <v>5523580</v>
      </c>
      <c r="J9" s="106">
        <f>+I9/H9</f>
        <v>0.62</v>
      </c>
    </row>
    <row r="10" spans="1:10" s="26" customFormat="1" ht="15">
      <c r="A10" s="32"/>
      <c r="B10" s="32"/>
      <c r="C10" s="32"/>
      <c r="D10" s="33"/>
      <c r="E10" s="34"/>
      <c r="F10" s="34"/>
      <c r="G10" s="34"/>
      <c r="H10" s="35"/>
      <c r="I10" s="36"/>
      <c r="J10" s="108"/>
    </row>
    <row r="11" spans="1:10" s="26" customFormat="1" ht="14.25">
      <c r="A11" s="37">
        <v>1989</v>
      </c>
      <c r="B11" s="37" t="s">
        <v>21</v>
      </c>
      <c r="C11" s="23" t="s">
        <v>14</v>
      </c>
      <c r="D11" s="38" t="s">
        <v>25</v>
      </c>
      <c r="E11" s="38" t="s">
        <v>23</v>
      </c>
      <c r="F11" s="38"/>
      <c r="G11" s="38" t="s">
        <v>26</v>
      </c>
      <c r="H11" s="39">
        <v>5081081</v>
      </c>
      <c r="I11" s="40">
        <v>2743784</v>
      </c>
      <c r="J11" s="106">
        <f>+I11/H11</f>
        <v>0.54000005117021355</v>
      </c>
    </row>
    <row r="12" spans="1:10" s="26" customFormat="1" ht="14.25">
      <c r="A12" s="37"/>
      <c r="B12" s="37"/>
      <c r="C12" s="37"/>
      <c r="D12" s="38"/>
      <c r="E12" s="38"/>
      <c r="F12" s="38"/>
      <c r="G12" s="38"/>
      <c r="H12" s="39"/>
      <c r="I12" s="40"/>
      <c r="J12" s="108"/>
    </row>
    <row r="13" spans="1:10" s="26" customFormat="1" ht="14.25">
      <c r="A13" s="23">
        <v>1990</v>
      </c>
      <c r="B13" s="23" t="s">
        <v>21</v>
      </c>
      <c r="C13" s="23" t="s">
        <v>14</v>
      </c>
      <c r="D13" s="24" t="s">
        <v>27</v>
      </c>
      <c r="E13" s="24" t="s">
        <v>23</v>
      </c>
      <c r="F13" s="24"/>
      <c r="G13" s="24" t="s">
        <v>28</v>
      </c>
      <c r="H13" s="25">
        <v>7139574</v>
      </c>
      <c r="I13" s="31">
        <v>2070476</v>
      </c>
      <c r="J13" s="106">
        <f>+I13/H13</f>
        <v>0.28999993557038556</v>
      </c>
    </row>
    <row r="14" spans="1:10" s="26" customFormat="1" ht="14.25">
      <c r="A14" s="32"/>
      <c r="B14" s="32"/>
      <c r="C14" s="32"/>
      <c r="D14" s="34"/>
      <c r="E14" s="34"/>
      <c r="F14" s="34"/>
      <c r="G14" s="34"/>
      <c r="H14" s="35"/>
      <c r="I14" s="36"/>
      <c r="J14" s="108"/>
    </row>
    <row r="15" spans="1:10" s="26" customFormat="1" ht="14.25">
      <c r="A15" s="37">
        <v>1991</v>
      </c>
      <c r="B15" s="37" t="s">
        <v>21</v>
      </c>
      <c r="C15" s="23" t="s">
        <v>14</v>
      </c>
      <c r="D15" s="38" t="s">
        <v>29</v>
      </c>
      <c r="E15" s="38" t="s">
        <v>23</v>
      </c>
      <c r="F15" s="38"/>
      <c r="G15" s="38" t="s">
        <v>24</v>
      </c>
      <c r="H15" s="39">
        <v>13714428</v>
      </c>
      <c r="I15" s="40">
        <v>3702896</v>
      </c>
      <c r="J15" s="106">
        <f>+I15/H15</f>
        <v>0.2700000320830005</v>
      </c>
    </row>
    <row r="16" spans="1:10" s="26" customFormat="1" ht="14.25">
      <c r="A16" s="37"/>
      <c r="B16" s="37"/>
      <c r="C16" s="37"/>
      <c r="D16" s="38"/>
      <c r="E16" s="38"/>
      <c r="F16" s="38"/>
      <c r="G16" s="38"/>
      <c r="H16" s="39"/>
      <c r="I16" s="40"/>
      <c r="J16" s="108"/>
    </row>
    <row r="17" spans="1:10" s="26" customFormat="1" ht="14.25">
      <c r="A17" s="23">
        <v>1991</v>
      </c>
      <c r="B17" s="23" t="s">
        <v>21</v>
      </c>
      <c r="C17" s="23" t="s">
        <v>14</v>
      </c>
      <c r="D17" s="24" t="s">
        <v>30</v>
      </c>
      <c r="E17" s="24" t="s">
        <v>23</v>
      </c>
      <c r="F17" s="24"/>
      <c r="G17" s="24" t="s">
        <v>31</v>
      </c>
      <c r="H17" s="25">
        <v>10144927</v>
      </c>
      <c r="I17" s="31">
        <v>3043478</v>
      </c>
      <c r="J17" s="106">
        <f>+I17/H17</f>
        <v>0.29999999014285661</v>
      </c>
    </row>
    <row r="18" spans="1:10" s="26" customFormat="1" ht="14.25">
      <c r="A18" s="32"/>
      <c r="B18" s="32"/>
      <c r="C18" s="32"/>
      <c r="D18" s="34"/>
      <c r="E18" s="34"/>
      <c r="F18" s="34"/>
      <c r="G18" s="34"/>
      <c r="H18" s="35"/>
      <c r="I18" s="36"/>
      <c r="J18" s="108"/>
    </row>
    <row r="19" spans="1:10" s="26" customFormat="1" ht="14.25">
      <c r="A19" s="37">
        <v>1991</v>
      </c>
      <c r="B19" s="37" t="s">
        <v>21</v>
      </c>
      <c r="C19" s="23" t="s">
        <v>14</v>
      </c>
      <c r="D19" s="38" t="s">
        <v>32</v>
      </c>
      <c r="E19" s="38" t="s">
        <v>23</v>
      </c>
      <c r="F19" s="38"/>
      <c r="G19" s="38" t="s">
        <v>24</v>
      </c>
      <c r="H19" s="39">
        <v>5363000</v>
      </c>
      <c r="I19" s="40">
        <v>4290400</v>
      </c>
      <c r="J19" s="106">
        <f>+I19/H19</f>
        <v>0.8</v>
      </c>
    </row>
    <row r="20" spans="1:10" s="26" customFormat="1" ht="14.25">
      <c r="A20" s="37"/>
      <c r="B20" s="37"/>
      <c r="C20" s="37"/>
      <c r="D20" s="38"/>
      <c r="E20" s="38"/>
      <c r="F20" s="38"/>
      <c r="G20" s="38"/>
      <c r="H20" s="39"/>
      <c r="I20" s="40"/>
      <c r="J20" s="108"/>
    </row>
    <row r="21" spans="1:10" s="26" customFormat="1" ht="14.25">
      <c r="A21" s="23">
        <v>1991</v>
      </c>
      <c r="B21" s="23" t="s">
        <v>13</v>
      </c>
      <c r="C21" s="23" t="s">
        <v>14</v>
      </c>
      <c r="D21" s="24" t="s">
        <v>33</v>
      </c>
      <c r="E21" s="24" t="s">
        <v>16</v>
      </c>
      <c r="F21" s="24"/>
      <c r="G21" s="24" t="s">
        <v>34</v>
      </c>
      <c r="H21" s="25">
        <v>3548571</v>
      </c>
      <c r="I21" s="31">
        <v>581657</v>
      </c>
      <c r="J21" s="106">
        <f>+I21/H21</f>
        <v>0.16391302301687075</v>
      </c>
    </row>
    <row r="22" spans="1:10" s="26" customFormat="1" ht="14.25">
      <c r="A22" s="32"/>
      <c r="B22" s="32"/>
      <c r="C22" s="32"/>
      <c r="D22" s="34"/>
      <c r="E22" s="34"/>
      <c r="F22" s="34"/>
      <c r="G22" s="34"/>
      <c r="H22" s="35"/>
      <c r="I22" s="36"/>
      <c r="J22" s="108"/>
    </row>
    <row r="23" spans="1:10" s="26" customFormat="1" ht="14.25">
      <c r="A23" s="37">
        <v>1992</v>
      </c>
      <c r="B23" s="37" t="s">
        <v>21</v>
      </c>
      <c r="C23" s="23" t="s">
        <v>14</v>
      </c>
      <c r="D23" s="38" t="s">
        <v>35</v>
      </c>
      <c r="E23" s="38" t="s">
        <v>23</v>
      </c>
      <c r="F23" s="38"/>
      <c r="G23" s="38" t="s">
        <v>36</v>
      </c>
      <c r="H23" s="39">
        <v>3149606</v>
      </c>
      <c r="I23" s="40">
        <v>629921</v>
      </c>
      <c r="J23" s="106">
        <f>+I23/H23</f>
        <v>0.19999993649999398</v>
      </c>
    </row>
    <row r="24" spans="1:10" s="26" customFormat="1" ht="14.25">
      <c r="A24" s="37"/>
      <c r="B24" s="37"/>
      <c r="C24" s="37"/>
      <c r="D24" s="38"/>
      <c r="E24" s="38"/>
      <c r="F24" s="38"/>
      <c r="G24" s="38"/>
      <c r="H24" s="39"/>
      <c r="I24" s="40"/>
      <c r="J24" s="108"/>
    </row>
    <row r="25" spans="1:10" s="26" customFormat="1" ht="14.25">
      <c r="A25" s="23">
        <v>1992</v>
      </c>
      <c r="B25" s="23" t="s">
        <v>13</v>
      </c>
      <c r="C25" s="23" t="s">
        <v>14</v>
      </c>
      <c r="D25" s="24" t="s">
        <v>37</v>
      </c>
      <c r="E25" s="24" t="s">
        <v>16</v>
      </c>
      <c r="F25" s="24" t="s">
        <v>38</v>
      </c>
      <c r="G25" s="24" t="s">
        <v>39</v>
      </c>
      <c r="H25" s="25">
        <v>2121658</v>
      </c>
      <c r="I25" s="31">
        <v>1124478</v>
      </c>
      <c r="J25" s="106">
        <f>+I25/H25</f>
        <v>0.52999965121617154</v>
      </c>
    </row>
    <row r="26" spans="1:10" s="26" customFormat="1" ht="14.25">
      <c r="A26" s="32"/>
      <c r="B26" s="32"/>
      <c r="C26" s="32"/>
      <c r="D26" s="34"/>
      <c r="E26" s="34"/>
      <c r="F26" s="34"/>
      <c r="G26" s="34"/>
      <c r="H26" s="35"/>
      <c r="I26" s="36"/>
      <c r="J26" s="108"/>
    </row>
    <row r="27" spans="1:10" s="26" customFormat="1" ht="14.25">
      <c r="A27" s="37">
        <v>1992</v>
      </c>
      <c r="B27" s="23" t="s">
        <v>13</v>
      </c>
      <c r="C27" s="23" t="s">
        <v>14</v>
      </c>
      <c r="D27" s="38" t="s">
        <v>40</v>
      </c>
      <c r="E27" s="38" t="s">
        <v>16</v>
      </c>
      <c r="F27" s="38" t="s">
        <v>38</v>
      </c>
      <c r="G27" s="38" t="s">
        <v>39</v>
      </c>
      <c r="H27" s="39">
        <v>1542019</v>
      </c>
      <c r="I27" s="40">
        <v>478026</v>
      </c>
      <c r="J27" s="106">
        <f>+I27/H27</f>
        <v>0.31000007133504842</v>
      </c>
    </row>
    <row r="28" spans="1:10" s="26" customFormat="1" ht="14.25">
      <c r="A28" s="37"/>
      <c r="B28" s="37"/>
      <c r="C28" s="37"/>
      <c r="D28" s="38"/>
      <c r="E28" s="38"/>
      <c r="F28" s="38" t="s">
        <v>41</v>
      </c>
      <c r="G28" s="38"/>
      <c r="H28" s="39"/>
      <c r="I28" s="40"/>
      <c r="J28" s="108"/>
    </row>
    <row r="29" spans="1:10" s="26" customFormat="1" ht="14.25">
      <c r="A29" s="23">
        <v>1992</v>
      </c>
      <c r="B29" s="23" t="s">
        <v>21</v>
      </c>
      <c r="C29" s="23" t="s">
        <v>14</v>
      </c>
      <c r="D29" s="24" t="s">
        <v>42</v>
      </c>
      <c r="E29" s="24" t="s">
        <v>43</v>
      </c>
      <c r="F29" s="24"/>
      <c r="G29" s="24" t="s">
        <v>44</v>
      </c>
      <c r="H29" s="25">
        <v>23997038</v>
      </c>
      <c r="I29" s="31">
        <v>4799408</v>
      </c>
      <c r="J29" s="106">
        <f>+I29/H29</f>
        <v>0.20000001666872386</v>
      </c>
    </row>
    <row r="30" spans="1:10" s="26" customFormat="1" ht="14.25">
      <c r="A30" s="32"/>
      <c r="B30" s="32"/>
      <c r="C30" s="32"/>
      <c r="D30" s="34"/>
      <c r="E30" s="34"/>
      <c r="F30" s="34"/>
      <c r="G30" s="34"/>
      <c r="H30" s="35"/>
      <c r="I30" s="36"/>
      <c r="J30" s="108"/>
    </row>
    <row r="31" spans="1:10" s="26" customFormat="1" ht="14.25">
      <c r="A31" s="37">
        <v>1992</v>
      </c>
      <c r="B31" s="37" t="s">
        <v>21</v>
      </c>
      <c r="C31" s="23" t="s">
        <v>14</v>
      </c>
      <c r="D31" s="38" t="s">
        <v>45</v>
      </c>
      <c r="E31" s="38" t="s">
        <v>46</v>
      </c>
      <c r="F31" s="38"/>
      <c r="G31" s="38" t="s">
        <v>47</v>
      </c>
      <c r="H31" s="39">
        <v>9261901</v>
      </c>
      <c r="I31" s="40">
        <v>3149046</v>
      </c>
      <c r="J31" s="106">
        <f>+I31/H31</f>
        <v>0.33999996329047349</v>
      </c>
    </row>
    <row r="32" spans="1:10" s="26" customFormat="1" ht="14.25">
      <c r="A32" s="37"/>
      <c r="B32" s="37"/>
      <c r="C32" s="37"/>
      <c r="D32" s="38"/>
      <c r="E32" s="38"/>
      <c r="F32" s="38"/>
      <c r="G32" s="38"/>
      <c r="H32" s="39"/>
      <c r="I32" s="40"/>
      <c r="J32" s="108"/>
    </row>
    <row r="33" spans="1:10" s="26" customFormat="1" ht="14.25">
      <c r="A33" s="23">
        <v>1992</v>
      </c>
      <c r="B33" s="23" t="s">
        <v>21</v>
      </c>
      <c r="C33" s="23" t="s">
        <v>14</v>
      </c>
      <c r="D33" s="24" t="s">
        <v>48</v>
      </c>
      <c r="E33" s="24" t="s">
        <v>43</v>
      </c>
      <c r="F33" s="24"/>
      <c r="G33" s="24" t="s">
        <v>49</v>
      </c>
      <c r="H33" s="25">
        <v>19921875</v>
      </c>
      <c r="I33" s="31">
        <v>4880859</v>
      </c>
      <c r="J33" s="106">
        <f>+I33/H33</f>
        <v>0.24499998117647059</v>
      </c>
    </row>
    <row r="34" spans="1:10" s="26" customFormat="1" ht="14.25">
      <c r="A34" s="32"/>
      <c r="B34" s="32"/>
      <c r="C34" s="32"/>
      <c r="D34" s="34"/>
      <c r="E34" s="34"/>
      <c r="F34" s="34"/>
      <c r="G34" s="34"/>
      <c r="H34" s="35"/>
      <c r="I34" s="36"/>
      <c r="J34" s="108"/>
    </row>
    <row r="35" spans="1:10" s="26" customFormat="1" ht="14.25">
      <c r="A35" s="37">
        <v>1993</v>
      </c>
      <c r="B35" s="37" t="s">
        <v>21</v>
      </c>
      <c r="C35" s="23" t="s">
        <v>14</v>
      </c>
      <c r="D35" s="38" t="s">
        <v>50</v>
      </c>
      <c r="E35" s="38" t="s">
        <v>23</v>
      </c>
      <c r="F35" s="38"/>
      <c r="G35" s="38" t="s">
        <v>51</v>
      </c>
      <c r="H35" s="39">
        <v>1588788</v>
      </c>
      <c r="I35" s="40">
        <v>730842</v>
      </c>
      <c r="J35" s="106">
        <f>+I35/H35</f>
        <v>0.4599996978829145</v>
      </c>
    </row>
    <row r="36" spans="1:10" s="26" customFormat="1" ht="14.25">
      <c r="A36" s="32"/>
      <c r="B36" s="32"/>
      <c r="C36" s="32"/>
      <c r="D36" s="34"/>
      <c r="E36" s="34"/>
      <c r="F36" s="34"/>
      <c r="G36" s="34"/>
      <c r="H36" s="35"/>
      <c r="I36" s="36"/>
      <c r="J36" s="108"/>
    </row>
    <row r="37" spans="1:10" s="26" customFormat="1" ht="14.25">
      <c r="A37" s="37">
        <v>1993</v>
      </c>
      <c r="B37" s="23" t="s">
        <v>13</v>
      </c>
      <c r="C37" s="23" t="s">
        <v>14</v>
      </c>
      <c r="D37" s="38" t="s">
        <v>52</v>
      </c>
      <c r="E37" s="38" t="s">
        <v>16</v>
      </c>
      <c r="F37" s="38"/>
      <c r="G37" s="38" t="s">
        <v>53</v>
      </c>
      <c r="H37" s="39">
        <v>3740011</v>
      </c>
      <c r="I37" s="40">
        <v>1122003</v>
      </c>
      <c r="J37" s="106">
        <f>+I37/H37</f>
        <v>0.29999991978633217</v>
      </c>
    </row>
    <row r="38" spans="1:10" s="26" customFormat="1" ht="14.25">
      <c r="A38" s="37"/>
      <c r="B38" s="37"/>
      <c r="C38" s="37"/>
      <c r="D38" s="38"/>
      <c r="E38" s="38"/>
      <c r="F38" s="38"/>
      <c r="G38" s="38"/>
      <c r="H38" s="39"/>
      <c r="I38" s="40"/>
      <c r="J38" s="108"/>
    </row>
    <row r="39" spans="1:10" s="26" customFormat="1" ht="14.25">
      <c r="A39" s="23">
        <v>1993</v>
      </c>
      <c r="B39" s="23" t="s">
        <v>13</v>
      </c>
      <c r="C39" s="23" t="s">
        <v>14</v>
      </c>
      <c r="D39" s="24" t="s">
        <v>54</v>
      </c>
      <c r="E39" s="24" t="s">
        <v>23</v>
      </c>
      <c r="F39" s="24"/>
      <c r="G39" s="24" t="s">
        <v>55</v>
      </c>
      <c r="H39" s="25">
        <v>4822253</v>
      </c>
      <c r="I39" s="31">
        <v>1109118</v>
      </c>
      <c r="J39" s="106">
        <f>+I39/H39</f>
        <v>0.22999996059932981</v>
      </c>
    </row>
    <row r="40" spans="1:10" s="26" customFormat="1" ht="14.25">
      <c r="A40" s="32"/>
      <c r="B40" s="32"/>
      <c r="C40" s="32"/>
      <c r="D40" s="34"/>
      <c r="E40" s="34"/>
      <c r="F40" s="34"/>
      <c r="G40" s="34"/>
      <c r="H40" s="35"/>
      <c r="I40" s="36"/>
      <c r="J40" s="108"/>
    </row>
    <row r="41" spans="1:10" s="26" customFormat="1" ht="14.25">
      <c r="A41" s="37">
        <v>1993</v>
      </c>
      <c r="B41" s="23" t="s">
        <v>13</v>
      </c>
      <c r="C41" s="23" t="s">
        <v>14</v>
      </c>
      <c r="D41" s="38" t="s">
        <v>56</v>
      </c>
      <c r="E41" s="38" t="s">
        <v>57</v>
      </c>
      <c r="F41" s="38" t="s">
        <v>58</v>
      </c>
      <c r="G41" s="38" t="s">
        <v>59</v>
      </c>
      <c r="H41" s="41">
        <v>3232920</v>
      </c>
      <c r="I41" s="40">
        <v>1050699</v>
      </c>
      <c r="J41" s="106">
        <f>+I41/H41</f>
        <v>0.32500000000000001</v>
      </c>
    </row>
    <row r="42" spans="1:10" s="26" customFormat="1" ht="14.25">
      <c r="A42" s="37"/>
      <c r="B42" s="37"/>
      <c r="C42" s="37"/>
      <c r="D42" s="38"/>
      <c r="E42" s="38"/>
      <c r="F42" s="38" t="s">
        <v>60</v>
      </c>
      <c r="G42" s="42"/>
      <c r="H42" s="39"/>
      <c r="I42" s="40"/>
      <c r="J42" s="108"/>
    </row>
    <row r="43" spans="1:10" s="44" customFormat="1" ht="14.25">
      <c r="A43" s="23">
        <v>1994</v>
      </c>
      <c r="B43" s="23" t="s">
        <v>21</v>
      </c>
      <c r="C43" s="23" t="s">
        <v>14</v>
      </c>
      <c r="D43" s="43" t="s">
        <v>61</v>
      </c>
      <c r="E43" s="43" t="s">
        <v>16</v>
      </c>
      <c r="F43" s="43"/>
      <c r="G43" s="43" t="s">
        <v>62</v>
      </c>
      <c r="H43" s="25">
        <v>4951470</v>
      </c>
      <c r="I43" s="31">
        <v>2672094</v>
      </c>
      <c r="J43" s="106">
        <f>+I43/H43</f>
        <v>0.53965670800792487</v>
      </c>
    </row>
    <row r="44" spans="1:10" s="44" customFormat="1" ht="14.25">
      <c r="A44" s="32"/>
      <c r="B44" s="32"/>
      <c r="C44" s="32"/>
      <c r="D44" s="45"/>
      <c r="E44" s="45"/>
      <c r="F44" s="45"/>
      <c r="G44" s="45"/>
      <c r="H44" s="35"/>
      <c r="I44" s="36"/>
      <c r="J44" s="108"/>
    </row>
    <row r="45" spans="1:10" s="44" customFormat="1" ht="14.25">
      <c r="A45" s="37">
        <v>1994</v>
      </c>
      <c r="B45" s="23" t="s">
        <v>13</v>
      </c>
      <c r="C45" s="23" t="s">
        <v>14</v>
      </c>
      <c r="D45" s="46" t="s">
        <v>63</v>
      </c>
      <c r="E45" s="46" t="s">
        <v>23</v>
      </c>
      <c r="F45" s="46" t="s">
        <v>64</v>
      </c>
      <c r="G45" s="46" t="s">
        <v>65</v>
      </c>
      <c r="H45" s="39">
        <v>2367668</v>
      </c>
      <c r="I45" s="40">
        <v>1183834</v>
      </c>
      <c r="J45" s="106">
        <f>+I45/H45</f>
        <v>0.5</v>
      </c>
    </row>
    <row r="46" spans="1:10" s="44" customFormat="1" ht="14.25">
      <c r="A46" s="37"/>
      <c r="B46" s="37"/>
      <c r="C46" s="37"/>
      <c r="D46" s="46"/>
      <c r="E46" s="46"/>
      <c r="F46" s="46" t="s">
        <v>66</v>
      </c>
      <c r="G46" s="46"/>
      <c r="H46" s="39"/>
      <c r="I46" s="40"/>
      <c r="J46" s="108"/>
    </row>
    <row r="47" spans="1:10" s="44" customFormat="1" ht="14.25">
      <c r="A47" s="23">
        <v>1994</v>
      </c>
      <c r="B47" s="23" t="s">
        <v>21</v>
      </c>
      <c r="C47" s="23" t="s">
        <v>14</v>
      </c>
      <c r="D47" s="43" t="s">
        <v>67</v>
      </c>
      <c r="E47" s="43" t="s">
        <v>23</v>
      </c>
      <c r="F47" s="43"/>
      <c r="G47" s="43" t="s">
        <v>68</v>
      </c>
      <c r="H47" s="25">
        <v>4968000</v>
      </c>
      <c r="I47" s="31">
        <v>1941000</v>
      </c>
      <c r="J47" s="106">
        <f>+I47/H47</f>
        <v>0.39070048309178745</v>
      </c>
    </row>
    <row r="48" spans="1:10" s="44" customFormat="1" ht="14.25">
      <c r="A48" s="32"/>
      <c r="B48" s="32"/>
      <c r="C48" s="32"/>
      <c r="D48" s="45"/>
      <c r="E48" s="45"/>
      <c r="F48" s="45"/>
      <c r="G48" s="45"/>
      <c r="H48" s="35"/>
      <c r="I48" s="36"/>
      <c r="J48" s="108"/>
    </row>
    <row r="49" spans="1:10" s="44" customFormat="1" ht="14.25">
      <c r="A49" s="37">
        <v>1994</v>
      </c>
      <c r="B49" s="37" t="s">
        <v>21</v>
      </c>
      <c r="C49" s="23" t="s">
        <v>14</v>
      </c>
      <c r="D49" s="46" t="s">
        <v>69</v>
      </c>
      <c r="E49" s="46" t="s">
        <v>23</v>
      </c>
      <c r="F49" s="46"/>
      <c r="G49" s="46" t="s">
        <v>70</v>
      </c>
      <c r="H49" s="39">
        <v>14746000</v>
      </c>
      <c r="I49" s="40">
        <v>7344000</v>
      </c>
      <c r="J49" s="106">
        <f>+I49/H49</f>
        <v>0.49803336498033363</v>
      </c>
    </row>
    <row r="50" spans="1:10" s="44" customFormat="1" ht="14.25">
      <c r="A50" s="37"/>
      <c r="B50" s="37"/>
      <c r="C50" s="37"/>
      <c r="D50" s="46"/>
      <c r="E50" s="46"/>
      <c r="F50" s="46"/>
      <c r="G50" s="46"/>
      <c r="H50" s="39"/>
      <c r="I50" s="40"/>
      <c r="J50" s="109"/>
    </row>
    <row r="51" spans="1:10" s="44" customFormat="1" ht="14.25">
      <c r="A51" s="23">
        <v>1995</v>
      </c>
      <c r="B51" s="23" t="s">
        <v>13</v>
      </c>
      <c r="C51" s="23" t="s">
        <v>14</v>
      </c>
      <c r="D51" s="43" t="s">
        <v>71</v>
      </c>
      <c r="E51" s="43" t="s">
        <v>23</v>
      </c>
      <c r="F51" s="135" t="s">
        <v>72</v>
      </c>
      <c r="G51" s="43" t="s">
        <v>73</v>
      </c>
      <c r="H51" s="25">
        <v>3105366</v>
      </c>
      <c r="I51" s="25">
        <v>1937847</v>
      </c>
      <c r="J51" s="106">
        <f>+I51/H51</f>
        <v>0.62403175664317834</v>
      </c>
    </row>
    <row r="52" spans="1:10" s="44" customFormat="1" ht="14.25">
      <c r="A52" s="32"/>
      <c r="B52" s="32"/>
      <c r="C52" s="32"/>
      <c r="D52" s="45"/>
      <c r="E52" s="45"/>
      <c r="F52" s="45" t="s">
        <v>66</v>
      </c>
      <c r="G52" s="45"/>
      <c r="H52" s="35"/>
      <c r="I52" s="35"/>
      <c r="J52" s="32"/>
    </row>
    <row r="53" spans="1:10" s="44" customFormat="1" ht="14.25">
      <c r="A53" s="37">
        <v>1996</v>
      </c>
      <c r="B53" s="23" t="s">
        <v>13</v>
      </c>
      <c r="C53" s="23" t="s">
        <v>14</v>
      </c>
      <c r="D53" s="46" t="s">
        <v>74</v>
      </c>
      <c r="E53" s="46" t="s">
        <v>75</v>
      </c>
      <c r="F53" s="46"/>
      <c r="G53" s="46" t="s">
        <v>76</v>
      </c>
      <c r="H53" s="25"/>
      <c r="I53" s="25"/>
      <c r="J53" s="106"/>
    </row>
    <row r="54" spans="1:10" s="44" customFormat="1" ht="14.25">
      <c r="A54" s="37"/>
      <c r="B54" s="37"/>
      <c r="C54" s="37"/>
      <c r="D54" s="46"/>
      <c r="E54" s="46"/>
      <c r="F54" s="46"/>
      <c r="G54" s="46"/>
      <c r="H54" s="35"/>
      <c r="I54" s="35"/>
      <c r="J54" s="32"/>
    </row>
    <row r="55" spans="1:10" s="44" customFormat="1" ht="14.25">
      <c r="A55" s="23">
        <v>1996</v>
      </c>
      <c r="B55" s="23" t="s">
        <v>21</v>
      </c>
      <c r="C55" s="23" t="s">
        <v>14</v>
      </c>
      <c r="D55" s="43" t="s">
        <v>77</v>
      </c>
      <c r="E55" s="43" t="s">
        <v>23</v>
      </c>
      <c r="F55" s="43"/>
      <c r="G55" s="43" t="s">
        <v>78</v>
      </c>
      <c r="H55" s="25">
        <v>294768</v>
      </c>
      <c r="I55" s="25">
        <v>151747</v>
      </c>
      <c r="J55" s="106">
        <v>0.51</v>
      </c>
    </row>
    <row r="56" spans="1:10" s="44" customFormat="1" ht="14.25">
      <c r="A56" s="32"/>
      <c r="B56" s="32"/>
      <c r="C56" s="32"/>
      <c r="D56" s="45"/>
      <c r="E56" s="45"/>
      <c r="F56" s="45"/>
      <c r="G56" s="45"/>
      <c r="H56" s="35"/>
      <c r="I56" s="35"/>
      <c r="J56" s="32"/>
    </row>
    <row r="57" spans="1:10" s="44" customFormat="1" ht="14.25">
      <c r="A57" s="23">
        <v>1997</v>
      </c>
      <c r="B57" s="23" t="s">
        <v>21</v>
      </c>
      <c r="C57" s="23" t="s">
        <v>14</v>
      </c>
      <c r="D57" s="43" t="s">
        <v>79</v>
      </c>
      <c r="E57" s="43" t="s">
        <v>23</v>
      </c>
      <c r="F57" s="43"/>
      <c r="G57" s="43" t="s">
        <v>80</v>
      </c>
      <c r="H57" s="25">
        <v>3523143</v>
      </c>
      <c r="I57" s="25">
        <v>2134000</v>
      </c>
      <c r="J57" s="106">
        <v>0.6</v>
      </c>
    </row>
    <row r="58" spans="1:10" s="44" customFormat="1" ht="14.25">
      <c r="A58" s="32"/>
      <c r="B58" s="32"/>
      <c r="C58" s="32"/>
      <c r="D58" s="45"/>
      <c r="E58" s="45"/>
      <c r="F58" s="45"/>
      <c r="G58" s="45"/>
      <c r="H58" s="35"/>
      <c r="I58" s="35"/>
      <c r="J58" s="32"/>
    </row>
    <row r="59" spans="1:10" s="44" customFormat="1" ht="14.25">
      <c r="A59" s="23">
        <v>1997</v>
      </c>
      <c r="B59" s="23" t="s">
        <v>21</v>
      </c>
      <c r="C59" s="23" t="s">
        <v>14</v>
      </c>
      <c r="D59" s="43" t="s">
        <v>81</v>
      </c>
      <c r="E59" s="43" t="s">
        <v>16</v>
      </c>
      <c r="F59" s="43"/>
      <c r="G59" s="43" t="s">
        <v>62</v>
      </c>
      <c r="H59" s="25">
        <v>7907096</v>
      </c>
      <c r="I59" s="25">
        <v>4067857</v>
      </c>
      <c r="J59" s="110">
        <f>+I59/H59</f>
        <v>0.51445650843242574</v>
      </c>
    </row>
    <row r="60" spans="1:10" s="44" customFormat="1" ht="14.25">
      <c r="A60" s="32"/>
      <c r="B60" s="32"/>
      <c r="C60" s="32"/>
      <c r="D60" s="45"/>
      <c r="E60" s="45"/>
      <c r="F60" s="45"/>
      <c r="G60" s="45"/>
      <c r="H60" s="35"/>
      <c r="I60" s="35"/>
      <c r="J60" s="32"/>
    </row>
    <row r="61" spans="1:10" s="44" customFormat="1" ht="14.25">
      <c r="A61" s="23">
        <v>1999</v>
      </c>
      <c r="B61" s="23" t="s">
        <v>21</v>
      </c>
      <c r="C61" s="23" t="s">
        <v>82</v>
      </c>
      <c r="D61" s="43" t="s">
        <v>83</v>
      </c>
      <c r="E61" s="43" t="s">
        <v>23</v>
      </c>
      <c r="F61" s="43"/>
      <c r="G61" s="43" t="s">
        <v>84</v>
      </c>
      <c r="H61" s="25">
        <v>6500000</v>
      </c>
      <c r="I61" s="25">
        <v>4430000</v>
      </c>
      <c r="J61" s="110">
        <f>+I61/H61</f>
        <v>0.68153846153846154</v>
      </c>
    </row>
    <row r="62" spans="1:10" s="44" customFormat="1" ht="14.25">
      <c r="A62" s="32"/>
      <c r="B62" s="32"/>
      <c r="C62" s="32"/>
      <c r="D62" s="45"/>
      <c r="E62" s="45"/>
      <c r="F62" s="45"/>
      <c r="G62" s="45"/>
      <c r="H62" s="35"/>
      <c r="I62" s="35"/>
      <c r="J62" s="111"/>
    </row>
    <row r="63" spans="1:10" s="44" customFormat="1" ht="14.25">
      <c r="A63" s="23">
        <v>2000</v>
      </c>
      <c r="B63" s="23" t="s">
        <v>21</v>
      </c>
      <c r="C63" s="23" t="s">
        <v>14</v>
      </c>
      <c r="D63" s="43" t="s">
        <v>85</v>
      </c>
      <c r="E63" s="43" t="s">
        <v>57</v>
      </c>
      <c r="F63" s="43"/>
      <c r="G63" s="43" t="s">
        <v>86</v>
      </c>
      <c r="H63" s="47">
        <v>15785000</v>
      </c>
      <c r="I63" s="48">
        <v>12785000</v>
      </c>
      <c r="J63" s="110">
        <f>+I63/H63</f>
        <v>0.80994615140956605</v>
      </c>
    </row>
    <row r="64" spans="1:10" s="44" customFormat="1" ht="14.25">
      <c r="A64" s="32"/>
      <c r="B64" s="32"/>
      <c r="C64" s="32"/>
      <c r="D64" s="45"/>
      <c r="E64" s="45"/>
      <c r="F64" s="45"/>
      <c r="G64" s="45"/>
      <c r="H64" s="49"/>
      <c r="I64" s="50"/>
      <c r="J64" s="111"/>
    </row>
    <row r="65" spans="1:10" s="44" customFormat="1" ht="14.25">
      <c r="A65" s="37">
        <v>2000</v>
      </c>
      <c r="B65" s="37" t="s">
        <v>87</v>
      </c>
      <c r="C65" s="37" t="s">
        <v>14</v>
      </c>
      <c r="D65" s="46" t="s">
        <v>88</v>
      </c>
      <c r="E65" s="46" t="s">
        <v>57</v>
      </c>
      <c r="F65" s="46"/>
      <c r="G65" s="46" t="s">
        <v>89</v>
      </c>
      <c r="H65" s="51">
        <v>9008115</v>
      </c>
      <c r="I65" s="52">
        <v>7180317</v>
      </c>
      <c r="J65" s="110">
        <f>+I65/H65</f>
        <v>0.79709428665153581</v>
      </c>
    </row>
    <row r="66" spans="1:10" s="44" customFormat="1" ht="14.25">
      <c r="A66" s="37"/>
      <c r="B66" s="37"/>
      <c r="C66" s="32"/>
      <c r="D66" s="46"/>
      <c r="E66" s="46"/>
      <c r="F66" s="46"/>
      <c r="G66" s="46"/>
      <c r="H66" s="51"/>
      <c r="I66" s="52"/>
      <c r="J66" s="111"/>
    </row>
    <row r="67" spans="1:10" s="44" customFormat="1" ht="14.25">
      <c r="A67" s="23">
        <v>2002</v>
      </c>
      <c r="B67" s="23" t="s">
        <v>21</v>
      </c>
      <c r="C67" s="37" t="s">
        <v>14</v>
      </c>
      <c r="D67" s="43" t="s">
        <v>90</v>
      </c>
      <c r="E67" s="43" t="s">
        <v>57</v>
      </c>
      <c r="F67" s="135"/>
      <c r="G67" s="43" t="s">
        <v>91</v>
      </c>
      <c r="H67" s="47">
        <v>6493874</v>
      </c>
      <c r="I67" s="48">
        <v>4759944</v>
      </c>
      <c r="J67" s="110">
        <f>+I67/H67</f>
        <v>0.73298989170408912</v>
      </c>
    </row>
    <row r="68" spans="1:10" s="44" customFormat="1" ht="14.25">
      <c r="A68" s="32"/>
      <c r="B68" s="32"/>
      <c r="C68" s="32"/>
      <c r="D68" s="45"/>
      <c r="E68" s="45"/>
      <c r="F68" s="45"/>
      <c r="G68" s="45"/>
      <c r="H68" s="49"/>
      <c r="I68" s="50"/>
      <c r="J68" s="111"/>
    </row>
    <row r="69" spans="1:10" s="44" customFormat="1" ht="14.25">
      <c r="A69" s="37">
        <v>2002</v>
      </c>
      <c r="B69" s="37" t="s">
        <v>21</v>
      </c>
      <c r="C69" s="37" t="s">
        <v>14</v>
      </c>
      <c r="D69" s="46" t="s">
        <v>92</v>
      </c>
      <c r="E69" s="46" t="s">
        <v>57</v>
      </c>
      <c r="F69" s="46"/>
      <c r="G69" s="46" t="s">
        <v>89</v>
      </c>
      <c r="H69" s="51">
        <v>9369778</v>
      </c>
      <c r="I69" s="52">
        <v>6952844</v>
      </c>
      <c r="J69" s="110">
        <f>+I69/H69</f>
        <v>0.74205002509130957</v>
      </c>
    </row>
    <row r="70" spans="1:10" s="44" customFormat="1" ht="14.25">
      <c r="A70" s="37"/>
      <c r="B70" s="37"/>
      <c r="C70" s="32"/>
      <c r="D70" s="46"/>
      <c r="E70" s="46"/>
      <c r="F70" s="46"/>
      <c r="G70" s="46"/>
      <c r="H70" s="51"/>
      <c r="I70" s="52"/>
      <c r="J70" s="111"/>
    </row>
    <row r="71" spans="1:10" s="44" customFormat="1" ht="14.25">
      <c r="A71" s="23">
        <v>2002</v>
      </c>
      <c r="B71" s="23" t="s">
        <v>21</v>
      </c>
      <c r="C71" s="37" t="s">
        <v>14</v>
      </c>
      <c r="D71" s="43" t="s">
        <v>93</v>
      </c>
      <c r="E71" s="43" t="s">
        <v>57</v>
      </c>
      <c r="F71" s="43"/>
      <c r="G71" s="43" t="s">
        <v>89</v>
      </c>
      <c r="H71" s="47">
        <v>10595087</v>
      </c>
      <c r="I71" s="48">
        <v>7727615</v>
      </c>
      <c r="J71" s="110">
        <f>+I71/H71</f>
        <v>0.72935833372581083</v>
      </c>
    </row>
    <row r="72" spans="1:10" s="44" customFormat="1" ht="14.25">
      <c r="A72" s="32"/>
      <c r="B72" s="32"/>
      <c r="C72" s="32"/>
      <c r="D72" s="45"/>
      <c r="E72" s="45"/>
      <c r="F72" s="45"/>
      <c r="G72" s="45"/>
      <c r="H72" s="49"/>
      <c r="I72" s="50"/>
      <c r="J72" s="111"/>
    </row>
    <row r="73" spans="1:10" s="44" customFormat="1" ht="14.25">
      <c r="A73" s="23">
        <v>2002</v>
      </c>
      <c r="B73" s="23" t="s">
        <v>13</v>
      </c>
      <c r="C73" s="23" t="s">
        <v>14</v>
      </c>
      <c r="D73" s="53" t="s">
        <v>94</v>
      </c>
      <c r="E73" s="53" t="s">
        <v>95</v>
      </c>
      <c r="F73" s="136" t="s">
        <v>96</v>
      </c>
      <c r="G73" s="53" t="s">
        <v>97</v>
      </c>
      <c r="H73" s="47">
        <v>5709277</v>
      </c>
      <c r="I73" s="52">
        <v>1141707</v>
      </c>
      <c r="J73" s="110">
        <f>+I73/H73</f>
        <v>0.1999740072166756</v>
      </c>
    </row>
    <row r="74" spans="1:10" s="44" customFormat="1" ht="14.25">
      <c r="A74" s="32"/>
      <c r="B74" s="32"/>
      <c r="C74" s="122"/>
      <c r="D74" s="54"/>
      <c r="E74" s="54"/>
      <c r="F74" s="54"/>
      <c r="G74" s="54"/>
      <c r="H74" s="49"/>
      <c r="I74" s="55"/>
      <c r="J74" s="111"/>
    </row>
    <row r="75" spans="1:10" s="44" customFormat="1" ht="14.25">
      <c r="A75" s="37">
        <v>2002</v>
      </c>
      <c r="B75" s="37" t="s">
        <v>21</v>
      </c>
      <c r="C75" s="37" t="s">
        <v>14</v>
      </c>
      <c r="D75" s="56" t="s">
        <v>98</v>
      </c>
      <c r="E75" s="56" t="s">
        <v>57</v>
      </c>
      <c r="F75" s="56"/>
      <c r="G75" s="56" t="s">
        <v>99</v>
      </c>
      <c r="H75" s="51">
        <v>17500000</v>
      </c>
      <c r="I75" s="48">
        <v>13500000</v>
      </c>
      <c r="J75" s="110">
        <f>+I75/H75</f>
        <v>0.77142857142857146</v>
      </c>
    </row>
    <row r="76" spans="1:10" s="44" customFormat="1" ht="14.25">
      <c r="A76" s="32"/>
      <c r="B76" s="32"/>
      <c r="C76" s="122"/>
      <c r="D76" s="54"/>
      <c r="E76" s="54"/>
      <c r="F76" s="54"/>
      <c r="G76" s="54"/>
      <c r="H76" s="49"/>
      <c r="I76" s="50"/>
      <c r="J76" s="112"/>
    </row>
    <row r="77" spans="1:10" s="44" customFormat="1" ht="14.25">
      <c r="A77" s="23">
        <v>2003</v>
      </c>
      <c r="B77" s="23" t="s">
        <v>21</v>
      </c>
      <c r="C77" s="37" t="s">
        <v>14</v>
      </c>
      <c r="D77" s="53" t="s">
        <v>100</v>
      </c>
      <c r="E77" s="53" t="s">
        <v>101</v>
      </c>
      <c r="F77" s="53"/>
      <c r="G77" s="53" t="s">
        <v>102</v>
      </c>
      <c r="H77" s="47">
        <v>6368231</v>
      </c>
      <c r="I77" s="48">
        <v>4754071</v>
      </c>
      <c r="J77" s="110">
        <f>+I77/H77</f>
        <v>0.74652929518417277</v>
      </c>
    </row>
    <row r="78" spans="1:10" s="44" customFormat="1" ht="14.25">
      <c r="A78" s="32"/>
      <c r="B78" s="32"/>
      <c r="C78" s="122"/>
      <c r="D78" s="54"/>
      <c r="E78" s="54"/>
      <c r="F78" s="54"/>
      <c r="G78" s="54"/>
      <c r="H78" s="49"/>
      <c r="I78" s="50"/>
      <c r="J78" s="111"/>
    </row>
    <row r="79" spans="1:10" s="44" customFormat="1" ht="14.25">
      <c r="A79" s="23">
        <v>2004</v>
      </c>
      <c r="B79" s="23" t="s">
        <v>21</v>
      </c>
      <c r="C79" s="37" t="s">
        <v>14</v>
      </c>
      <c r="D79" s="53" t="s">
        <v>103</v>
      </c>
      <c r="E79" s="43" t="s">
        <v>104</v>
      </c>
      <c r="F79" s="43" t="s">
        <v>105</v>
      </c>
      <c r="G79" s="43" t="s">
        <v>106</v>
      </c>
      <c r="H79" s="47">
        <v>11600000</v>
      </c>
      <c r="I79" s="48">
        <v>9280000</v>
      </c>
      <c r="J79" s="110">
        <f>+I79/H79</f>
        <v>0.8</v>
      </c>
    </row>
    <row r="80" spans="1:10" s="44" customFormat="1" ht="14.25">
      <c r="A80" s="32"/>
      <c r="B80" s="32"/>
      <c r="C80" s="122"/>
      <c r="D80" s="54"/>
      <c r="E80" s="45"/>
      <c r="F80" s="45" t="s">
        <v>107</v>
      </c>
      <c r="G80" s="45"/>
      <c r="H80" s="49"/>
      <c r="I80" s="50"/>
      <c r="J80" s="111"/>
    </row>
    <row r="81" spans="1:10" s="44" customFormat="1" ht="14.25">
      <c r="A81" s="37">
        <v>2004</v>
      </c>
      <c r="B81" s="37" t="s">
        <v>21</v>
      </c>
      <c r="C81" s="37" t="s">
        <v>14</v>
      </c>
      <c r="D81" s="46" t="s">
        <v>108</v>
      </c>
      <c r="E81" s="46" t="s">
        <v>104</v>
      </c>
      <c r="F81" s="134" t="s">
        <v>109</v>
      </c>
      <c r="G81" s="46" t="s">
        <v>110</v>
      </c>
      <c r="H81" s="51">
        <v>435652</v>
      </c>
      <c r="I81" s="52">
        <v>298096</v>
      </c>
      <c r="J81" s="110">
        <f>+I81/H81</f>
        <v>0.6842525685638996</v>
      </c>
    </row>
    <row r="82" spans="1:10" s="44" customFormat="1" ht="14.25">
      <c r="A82" s="37"/>
      <c r="B82" s="37"/>
      <c r="C82" s="32"/>
      <c r="D82" s="46"/>
      <c r="E82" s="46"/>
      <c r="F82" s="46"/>
      <c r="G82" s="46"/>
      <c r="H82" s="51"/>
      <c r="I82" s="52"/>
      <c r="J82" s="113"/>
    </row>
    <row r="83" spans="1:10" s="44" customFormat="1" ht="14.25">
      <c r="A83" s="23">
        <v>2004</v>
      </c>
      <c r="B83" s="23" t="s">
        <v>21</v>
      </c>
      <c r="C83" s="37" t="s">
        <v>14</v>
      </c>
      <c r="D83" s="43" t="s">
        <v>111</v>
      </c>
      <c r="E83" s="43" t="s">
        <v>101</v>
      </c>
      <c r="F83" s="135"/>
      <c r="G83" s="43" t="s">
        <v>112</v>
      </c>
      <c r="H83" s="47">
        <v>33396935</v>
      </c>
      <c r="I83" s="47">
        <v>19924217</v>
      </c>
      <c r="J83" s="110">
        <f>+I83/H83</f>
        <v>0.59658818990425322</v>
      </c>
    </row>
    <row r="84" spans="1:10" s="44" customFormat="1" ht="14.25">
      <c r="A84" s="37"/>
      <c r="B84" s="37"/>
      <c r="C84" s="32"/>
      <c r="D84" s="45"/>
      <c r="E84" s="137"/>
      <c r="F84" s="46"/>
      <c r="G84" s="137"/>
      <c r="H84" s="51"/>
      <c r="I84" s="51"/>
      <c r="J84" s="113"/>
    </row>
    <row r="85" spans="1:10" s="44" customFormat="1" ht="14.25">
      <c r="A85" s="37">
        <v>2005</v>
      </c>
      <c r="B85" s="23" t="s">
        <v>13</v>
      </c>
      <c r="C85" s="37" t="s">
        <v>14</v>
      </c>
      <c r="D85" s="46" t="s">
        <v>113</v>
      </c>
      <c r="E85" s="140" t="s">
        <v>101</v>
      </c>
      <c r="F85" s="144" t="s">
        <v>114</v>
      </c>
      <c r="G85" s="56" t="s">
        <v>115</v>
      </c>
      <c r="H85" s="51">
        <v>7113246</v>
      </c>
      <c r="I85" s="52">
        <v>4957995</v>
      </c>
      <c r="J85" s="110">
        <f>+I85/H85</f>
        <v>0.69700879176679675</v>
      </c>
    </row>
    <row r="86" spans="1:10" s="44" customFormat="1" ht="14.25">
      <c r="A86" s="32"/>
      <c r="B86" s="32"/>
      <c r="C86" s="32"/>
      <c r="D86" s="45"/>
      <c r="E86" s="142"/>
      <c r="F86" s="143" t="s">
        <v>116</v>
      </c>
      <c r="G86" s="54"/>
      <c r="H86" s="49"/>
      <c r="I86" s="50"/>
      <c r="J86" s="111"/>
    </row>
    <row r="87" spans="1:10" s="44" customFormat="1" ht="14.25">
      <c r="A87" s="37">
        <v>2005</v>
      </c>
      <c r="B87" s="23" t="s">
        <v>13</v>
      </c>
      <c r="C87" s="37" t="s">
        <v>14</v>
      </c>
      <c r="D87" s="46" t="s">
        <v>117</v>
      </c>
      <c r="E87" s="46" t="s">
        <v>101</v>
      </c>
      <c r="F87" s="134" t="s">
        <v>118</v>
      </c>
      <c r="G87" s="46" t="s">
        <v>119</v>
      </c>
      <c r="H87" s="51">
        <v>17197820</v>
      </c>
      <c r="I87" s="52">
        <v>9746505</v>
      </c>
      <c r="J87" s="110">
        <f>+I87/H87</f>
        <v>0.56672909705997621</v>
      </c>
    </row>
    <row r="88" spans="1:10" s="44" customFormat="1" ht="14.25">
      <c r="A88" s="37"/>
      <c r="B88" s="37"/>
      <c r="C88" s="37"/>
      <c r="D88" s="46"/>
      <c r="E88" s="46"/>
      <c r="F88" s="134" t="s">
        <v>120</v>
      </c>
      <c r="G88" s="46"/>
      <c r="H88" s="51"/>
      <c r="I88" s="52"/>
      <c r="J88" s="113"/>
    </row>
    <row r="89" spans="1:10" s="44" customFormat="1" ht="14.25">
      <c r="A89" s="23">
        <v>2005</v>
      </c>
      <c r="B89" s="23" t="s">
        <v>21</v>
      </c>
      <c r="C89" s="123" t="s">
        <v>14</v>
      </c>
      <c r="D89" s="43" t="s">
        <v>121</v>
      </c>
      <c r="E89" s="43" t="s">
        <v>122</v>
      </c>
      <c r="F89" s="138" t="s">
        <v>123</v>
      </c>
      <c r="G89" s="57" t="s">
        <v>124</v>
      </c>
      <c r="H89" s="47">
        <v>13960953</v>
      </c>
      <c r="I89" s="58">
        <v>6800840</v>
      </c>
      <c r="J89" s="110">
        <f>+I89/H89</f>
        <v>0.48713293426315524</v>
      </c>
    </row>
    <row r="90" spans="1:10" s="44" customFormat="1" ht="14.25">
      <c r="A90" s="37"/>
      <c r="B90" s="37"/>
      <c r="C90" s="124"/>
      <c r="D90" s="45"/>
      <c r="E90" s="46"/>
      <c r="F90" s="136"/>
      <c r="H90" s="51"/>
      <c r="I90" s="55"/>
      <c r="J90" s="113"/>
    </row>
    <row r="91" spans="1:10" s="44" customFormat="1" ht="14.25">
      <c r="A91" s="23">
        <v>2005</v>
      </c>
      <c r="B91" s="23" t="s">
        <v>13</v>
      </c>
      <c r="C91" s="123" t="s">
        <v>14</v>
      </c>
      <c r="D91" s="43" t="s">
        <v>125</v>
      </c>
      <c r="E91" s="43" t="s">
        <v>101</v>
      </c>
      <c r="F91" s="135" t="s">
        <v>126</v>
      </c>
      <c r="G91" s="43" t="s">
        <v>127</v>
      </c>
      <c r="H91" s="47">
        <v>24054284</v>
      </c>
      <c r="I91" s="48">
        <v>17094585</v>
      </c>
      <c r="J91" s="110">
        <f>+I91/H91</f>
        <v>0.71066696477018398</v>
      </c>
    </row>
    <row r="92" spans="1:10" s="44" customFormat="1" ht="14.25">
      <c r="A92" s="37"/>
      <c r="B92" s="37"/>
      <c r="C92" s="124"/>
      <c r="D92" s="46"/>
      <c r="E92" s="46"/>
      <c r="F92" s="134" t="s">
        <v>128</v>
      </c>
      <c r="G92" s="46"/>
      <c r="H92" s="51"/>
      <c r="I92" s="52"/>
      <c r="J92" s="113"/>
    </row>
    <row r="93" spans="1:10" s="44" customFormat="1" ht="14.25">
      <c r="A93" s="32"/>
      <c r="B93" s="32"/>
      <c r="C93" s="32"/>
      <c r="D93" s="45"/>
      <c r="E93" s="45"/>
      <c r="F93" s="139" t="s">
        <v>129</v>
      </c>
      <c r="G93" s="45"/>
      <c r="H93" s="49"/>
      <c r="I93" s="50"/>
      <c r="J93" s="111"/>
    </row>
    <row r="94" spans="1:10" s="44" customFormat="1" ht="14.25">
      <c r="A94" s="37">
        <v>2007</v>
      </c>
      <c r="B94" s="23" t="s">
        <v>13</v>
      </c>
      <c r="C94" s="123" t="s">
        <v>14</v>
      </c>
      <c r="D94" s="46" t="s">
        <v>130</v>
      </c>
      <c r="E94" s="46" t="s">
        <v>101</v>
      </c>
      <c r="F94" s="141" t="s">
        <v>96</v>
      </c>
      <c r="G94" s="46" t="s">
        <v>131</v>
      </c>
      <c r="H94" s="51">
        <v>6413333</v>
      </c>
      <c r="I94" s="52">
        <v>4094244</v>
      </c>
      <c r="J94" s="110">
        <f>+I94/H94</f>
        <v>0.63839566727628205</v>
      </c>
    </row>
    <row r="95" spans="1:10" s="44" customFormat="1" ht="14.25">
      <c r="A95" s="37"/>
      <c r="B95" s="37"/>
      <c r="C95" s="124"/>
      <c r="D95" s="46"/>
      <c r="E95" s="140"/>
      <c r="F95" s="145" t="s">
        <v>132</v>
      </c>
      <c r="G95" s="141"/>
      <c r="H95" s="51"/>
      <c r="I95" s="52"/>
      <c r="J95" s="113"/>
    </row>
    <row r="96" spans="1:10" s="44" customFormat="1" ht="14.25">
      <c r="A96" s="32"/>
      <c r="B96" s="32"/>
      <c r="C96" s="32"/>
      <c r="D96" s="45"/>
      <c r="E96" s="45"/>
      <c r="F96" s="139" t="s">
        <v>133</v>
      </c>
      <c r="G96" s="45"/>
      <c r="H96" s="49"/>
      <c r="I96" s="50"/>
      <c r="J96" s="111"/>
    </row>
    <row r="97" spans="1:10" s="44" customFormat="1" ht="14.25">
      <c r="A97" s="37">
        <v>2007</v>
      </c>
      <c r="B97" s="37" t="s">
        <v>21</v>
      </c>
      <c r="C97" s="123" t="s">
        <v>14</v>
      </c>
      <c r="D97" s="46" t="s">
        <v>134</v>
      </c>
      <c r="E97" s="46" t="s">
        <v>104</v>
      </c>
      <c r="F97" s="134" t="s">
        <v>135</v>
      </c>
      <c r="G97" s="46" t="s">
        <v>136</v>
      </c>
      <c r="H97" s="51">
        <v>15017491</v>
      </c>
      <c r="I97" s="52">
        <v>8688700</v>
      </c>
      <c r="J97" s="110">
        <f>+I97/H97</f>
        <v>0.57857201312789197</v>
      </c>
    </row>
    <row r="98" spans="1:10" s="44" customFormat="1" ht="14.25">
      <c r="A98" s="32"/>
      <c r="B98" s="32"/>
      <c r="C98" s="32"/>
      <c r="D98" s="45"/>
      <c r="E98" s="45"/>
      <c r="F98" s="45" t="s">
        <v>137</v>
      </c>
      <c r="G98" s="45"/>
      <c r="H98" s="49"/>
      <c r="I98" s="50"/>
      <c r="J98" s="111"/>
    </row>
    <row r="99" spans="1:10" s="44" customFormat="1" ht="14.25">
      <c r="A99" s="37">
        <v>2008</v>
      </c>
      <c r="B99" s="23" t="s">
        <v>13</v>
      </c>
      <c r="C99" s="123" t="s">
        <v>14</v>
      </c>
      <c r="D99" s="46" t="s">
        <v>138</v>
      </c>
      <c r="E99" s="46" t="s">
        <v>139</v>
      </c>
      <c r="F99" s="134" t="s">
        <v>140</v>
      </c>
      <c r="G99" s="46" t="s">
        <v>141</v>
      </c>
      <c r="H99" s="51">
        <v>5558193</v>
      </c>
      <c r="I99" s="52">
        <v>5366981</v>
      </c>
      <c r="J99" s="110">
        <f>+I99/H99</f>
        <v>0.96559817192386088</v>
      </c>
    </row>
    <row r="100" spans="1:10" s="44" customFormat="1" ht="14.25">
      <c r="A100" s="37"/>
      <c r="B100" s="37"/>
      <c r="C100" s="124"/>
      <c r="D100" s="46"/>
      <c r="E100" s="46"/>
      <c r="F100" s="136" t="s">
        <v>142</v>
      </c>
      <c r="G100" s="134" t="s">
        <v>140</v>
      </c>
      <c r="H100" s="51"/>
      <c r="I100" s="52"/>
      <c r="J100" s="113"/>
    </row>
    <row r="101" spans="1:10" s="44" customFormat="1" ht="14.25">
      <c r="A101" s="32"/>
      <c r="B101" s="32"/>
      <c r="C101" s="32"/>
      <c r="D101" s="45"/>
      <c r="E101" s="45"/>
      <c r="F101" s="45" t="s">
        <v>143</v>
      </c>
      <c r="G101" s="45"/>
      <c r="H101" s="49"/>
      <c r="I101" s="50"/>
      <c r="J101" s="111"/>
    </row>
    <row r="102" spans="1:10" s="44" customFormat="1" ht="14.25">
      <c r="A102" s="23">
        <v>2008</v>
      </c>
      <c r="B102" s="23" t="s">
        <v>21</v>
      </c>
      <c r="C102" s="123" t="s">
        <v>14</v>
      </c>
      <c r="D102" s="43" t="s">
        <v>144</v>
      </c>
      <c r="E102" s="43" t="s">
        <v>145</v>
      </c>
      <c r="F102" s="134" t="s">
        <v>146</v>
      </c>
      <c r="G102" s="43" t="s">
        <v>147</v>
      </c>
      <c r="H102" s="47">
        <v>11869760</v>
      </c>
      <c r="I102" s="47">
        <v>2373952</v>
      </c>
      <c r="J102" s="110">
        <f>+I102/H102</f>
        <v>0.2</v>
      </c>
    </row>
    <row r="103" spans="1:10" s="44" customFormat="1" ht="14.25">
      <c r="A103" s="32"/>
      <c r="B103" s="32"/>
      <c r="C103" s="32"/>
      <c r="D103" s="45"/>
      <c r="E103" s="45"/>
      <c r="F103" s="45" t="s">
        <v>148</v>
      </c>
      <c r="G103" s="45"/>
      <c r="H103" s="49"/>
      <c r="I103" s="49"/>
      <c r="J103" s="111"/>
    </row>
    <row r="104" spans="1:10" s="44" customFormat="1" ht="14.25">
      <c r="A104" s="23">
        <v>2008</v>
      </c>
      <c r="B104" s="23" t="s">
        <v>13</v>
      </c>
      <c r="C104" s="23" t="s">
        <v>82</v>
      </c>
      <c r="D104" s="43" t="s">
        <v>149</v>
      </c>
      <c r="E104" s="43" t="s">
        <v>150</v>
      </c>
      <c r="F104" s="43" t="s">
        <v>151</v>
      </c>
      <c r="G104" s="43" t="s">
        <v>152</v>
      </c>
      <c r="H104" s="47">
        <v>5998796</v>
      </c>
      <c r="I104" s="48">
        <v>4685556</v>
      </c>
      <c r="J104" s="110">
        <f>+I104/H104</f>
        <v>0.78108273726927868</v>
      </c>
    </row>
    <row r="105" spans="1:10" s="44" customFormat="1" ht="14.25">
      <c r="A105" s="32"/>
      <c r="B105" s="32"/>
      <c r="C105" s="32"/>
      <c r="D105" s="45"/>
      <c r="E105" s="45"/>
      <c r="F105" s="46" t="s">
        <v>153</v>
      </c>
      <c r="G105" s="45"/>
      <c r="H105" s="49"/>
      <c r="I105" s="50"/>
      <c r="J105" s="111"/>
    </row>
    <row r="106" spans="1:10" s="44" customFormat="1" ht="14.25">
      <c r="A106" s="37">
        <v>2009</v>
      </c>
      <c r="B106" s="23" t="s">
        <v>13</v>
      </c>
      <c r="C106" s="37" t="s">
        <v>82</v>
      </c>
      <c r="D106" s="46" t="s">
        <v>154</v>
      </c>
      <c r="E106" s="140" t="s">
        <v>155</v>
      </c>
      <c r="F106" s="144" t="s">
        <v>156</v>
      </c>
      <c r="G106" s="56" t="s">
        <v>157</v>
      </c>
      <c r="H106" s="51">
        <v>16729955</v>
      </c>
      <c r="I106" s="52">
        <f>+H106*0.4</f>
        <v>6691982</v>
      </c>
      <c r="J106" s="110">
        <f>+I106/H106</f>
        <v>0.4</v>
      </c>
    </row>
    <row r="107" spans="1:10" s="44" customFormat="1" ht="14.25">
      <c r="A107" s="32"/>
      <c r="B107" s="32"/>
      <c r="C107" s="32"/>
      <c r="D107" s="45"/>
      <c r="E107" s="45"/>
      <c r="F107" s="46" t="s">
        <v>158</v>
      </c>
      <c r="G107" s="45"/>
      <c r="H107" s="49"/>
      <c r="I107" s="50"/>
      <c r="J107" s="111"/>
    </row>
    <row r="108" spans="1:10" s="44" customFormat="1" ht="14.25">
      <c r="A108" s="37">
        <v>2009</v>
      </c>
      <c r="B108" s="23" t="s">
        <v>13</v>
      </c>
      <c r="C108" s="37" t="s">
        <v>14</v>
      </c>
      <c r="D108" s="46" t="s">
        <v>159</v>
      </c>
      <c r="E108" s="140" t="s">
        <v>101</v>
      </c>
      <c r="F108" s="144" t="s">
        <v>96</v>
      </c>
      <c r="G108" s="56" t="s">
        <v>160</v>
      </c>
      <c r="H108" s="51">
        <v>10525228</v>
      </c>
      <c r="I108" s="52">
        <f>+H108*35%</f>
        <v>3683829.8</v>
      </c>
      <c r="J108" s="110">
        <f>+I108/H108</f>
        <v>0.35</v>
      </c>
    </row>
    <row r="109" spans="1:10" s="44" customFormat="1" ht="14.25">
      <c r="A109" s="32"/>
      <c r="B109" s="32"/>
      <c r="C109" s="32"/>
      <c r="D109" s="45"/>
      <c r="E109" s="45"/>
      <c r="F109" s="137" t="s">
        <v>161</v>
      </c>
      <c r="G109" s="45" t="s">
        <v>96</v>
      </c>
      <c r="H109" s="49"/>
      <c r="I109" s="50"/>
      <c r="J109" s="111"/>
    </row>
    <row r="110" spans="1:10" s="44" customFormat="1" ht="14.25">
      <c r="A110" s="37">
        <v>2009</v>
      </c>
      <c r="B110" s="37" t="s">
        <v>21</v>
      </c>
      <c r="C110" s="37" t="s">
        <v>14</v>
      </c>
      <c r="D110" s="46" t="s">
        <v>162</v>
      </c>
      <c r="E110" s="46" t="s">
        <v>145</v>
      </c>
      <c r="F110" s="134" t="s">
        <v>163</v>
      </c>
      <c r="G110" s="46" t="s">
        <v>164</v>
      </c>
      <c r="H110" s="51">
        <v>4111191</v>
      </c>
      <c r="I110" s="52">
        <f>+H110*73%</f>
        <v>3001169.4299999997</v>
      </c>
      <c r="J110" s="110">
        <f>+I110/H110</f>
        <v>0.73</v>
      </c>
    </row>
    <row r="111" spans="1:10" s="44" customFormat="1" ht="14.25">
      <c r="A111" s="37"/>
      <c r="B111" s="37"/>
      <c r="C111" s="37"/>
      <c r="D111" s="46"/>
      <c r="E111" s="46"/>
      <c r="F111" s="46" t="s">
        <v>165</v>
      </c>
      <c r="G111" s="134"/>
      <c r="H111" s="51"/>
      <c r="I111" s="52"/>
      <c r="J111" s="113"/>
    </row>
    <row r="112" spans="1:10" s="44" customFormat="1" ht="28.5">
      <c r="A112" s="32"/>
      <c r="B112" s="32"/>
      <c r="C112" s="32"/>
      <c r="D112" s="45"/>
      <c r="E112" s="45"/>
      <c r="F112" s="198" t="s">
        <v>166</v>
      </c>
      <c r="G112" s="54"/>
      <c r="H112" s="49"/>
      <c r="I112" s="50"/>
      <c r="J112" s="111"/>
    </row>
    <row r="113" spans="1:10" s="44" customFormat="1" ht="14.25">
      <c r="A113" s="37">
        <v>2009</v>
      </c>
      <c r="B113" s="37" t="s">
        <v>21</v>
      </c>
      <c r="C113" s="37" t="s">
        <v>14</v>
      </c>
      <c r="D113" s="46" t="s">
        <v>167</v>
      </c>
      <c r="E113" s="46" t="s">
        <v>150</v>
      </c>
      <c r="F113" s="134" t="s">
        <v>96</v>
      </c>
      <c r="G113" s="46" t="s">
        <v>168</v>
      </c>
      <c r="H113" s="51">
        <v>7189178</v>
      </c>
      <c r="I113" s="52">
        <f>+H113*26%</f>
        <v>1869186.28</v>
      </c>
      <c r="J113" s="110">
        <f>+I113/H113</f>
        <v>0.26</v>
      </c>
    </row>
    <row r="114" spans="1:10" s="44" customFormat="1" ht="14.25">
      <c r="A114" s="32"/>
      <c r="B114" s="32"/>
      <c r="C114" s="32"/>
      <c r="D114" s="45"/>
      <c r="E114" s="45"/>
      <c r="F114" s="45"/>
      <c r="G114" s="45"/>
      <c r="H114" s="49"/>
      <c r="I114" s="50"/>
      <c r="J114" s="111"/>
    </row>
    <row r="115" spans="1:10" s="44" customFormat="1" ht="14.25">
      <c r="A115" s="37">
        <v>2010</v>
      </c>
      <c r="B115" s="37" t="s">
        <v>21</v>
      </c>
      <c r="C115" s="37" t="s">
        <v>14</v>
      </c>
      <c r="D115" s="46" t="s">
        <v>169</v>
      </c>
      <c r="E115" s="46" t="s">
        <v>150</v>
      </c>
      <c r="F115" s="134" t="s">
        <v>96</v>
      </c>
      <c r="G115" s="46" t="s">
        <v>168</v>
      </c>
      <c r="H115" s="51">
        <v>9343013</v>
      </c>
      <c r="I115" s="52">
        <f>+H115*45%</f>
        <v>4204355.8500000006</v>
      </c>
      <c r="J115" s="110">
        <f>+I115/H115</f>
        <v>0.45000000000000007</v>
      </c>
    </row>
    <row r="116" spans="1:10" s="44" customFormat="1" ht="14.25">
      <c r="A116" s="32"/>
      <c r="B116" s="32"/>
      <c r="C116" s="32"/>
      <c r="D116" s="45"/>
      <c r="E116" s="45"/>
      <c r="F116" s="45"/>
      <c r="G116" s="45"/>
      <c r="H116" s="49"/>
      <c r="I116" s="50"/>
      <c r="J116" s="111"/>
    </row>
    <row r="117" spans="1:10" s="44" customFormat="1" ht="14.25">
      <c r="A117" s="37">
        <v>2010</v>
      </c>
      <c r="B117" s="23" t="s">
        <v>13</v>
      </c>
      <c r="C117" s="37" t="s">
        <v>14</v>
      </c>
      <c r="D117" s="46" t="s">
        <v>170</v>
      </c>
      <c r="E117" s="46" t="s">
        <v>101</v>
      </c>
      <c r="F117" s="134" t="s">
        <v>114</v>
      </c>
      <c r="G117" s="46" t="s">
        <v>171</v>
      </c>
      <c r="H117" s="51">
        <v>10377186</v>
      </c>
      <c r="I117" s="52">
        <v>5492728</v>
      </c>
      <c r="J117" s="110">
        <f>+I117/H117</f>
        <v>0.52930804169839496</v>
      </c>
    </row>
    <row r="118" spans="1:10" s="44" customFormat="1" ht="14.25">
      <c r="A118" s="32"/>
      <c r="B118" s="32"/>
      <c r="C118" s="32"/>
      <c r="D118" s="45"/>
      <c r="E118" s="45"/>
      <c r="F118" s="45" t="s">
        <v>172</v>
      </c>
      <c r="G118" s="45"/>
      <c r="H118" s="49"/>
      <c r="I118" s="50"/>
      <c r="J118" s="111"/>
    </row>
    <row r="119" spans="1:10" s="44" customFormat="1" ht="14.25">
      <c r="A119" s="37">
        <v>2011</v>
      </c>
      <c r="B119" s="37" t="s">
        <v>21</v>
      </c>
      <c r="C119" s="37" t="s">
        <v>14</v>
      </c>
      <c r="D119" s="46" t="s">
        <v>173</v>
      </c>
      <c r="E119" s="46" t="s">
        <v>104</v>
      </c>
      <c r="F119" s="134" t="s">
        <v>174</v>
      </c>
      <c r="G119" s="46" t="s">
        <v>175</v>
      </c>
      <c r="H119" s="51">
        <v>11893563</v>
      </c>
      <c r="I119" s="52">
        <v>6188481</v>
      </c>
      <c r="J119" s="110">
        <f>+I119/H119</f>
        <v>0.52032187495034077</v>
      </c>
    </row>
    <row r="120" spans="1:10" s="44" customFormat="1" ht="14.25">
      <c r="A120" s="32"/>
      <c r="B120" s="32"/>
      <c r="C120" s="32"/>
      <c r="D120" s="45"/>
      <c r="E120" s="45"/>
      <c r="F120" s="45"/>
      <c r="G120" s="45"/>
      <c r="H120" s="49"/>
      <c r="I120" s="50"/>
      <c r="J120" s="111"/>
    </row>
    <row r="121" spans="1:10" s="44" customFormat="1" ht="14.25">
      <c r="A121" s="37">
        <v>2011</v>
      </c>
      <c r="B121" s="23" t="s">
        <v>13</v>
      </c>
      <c r="C121" s="37" t="s">
        <v>14</v>
      </c>
      <c r="D121" s="46" t="s">
        <v>176</v>
      </c>
      <c r="E121" s="46" t="s">
        <v>101</v>
      </c>
      <c r="F121" s="44" t="s">
        <v>177</v>
      </c>
      <c r="G121" s="46" t="s">
        <v>178</v>
      </c>
      <c r="H121" s="51">
        <v>9271680</v>
      </c>
      <c r="I121" s="52">
        <f>+H121*73.18%</f>
        <v>6785015.4240000015</v>
      </c>
      <c r="J121" s="110">
        <f>+I121/H121</f>
        <v>0.73180000000000012</v>
      </c>
    </row>
    <row r="122" spans="1:10" s="44" customFormat="1" ht="14.25">
      <c r="A122" s="37">
        <v>2011</v>
      </c>
      <c r="B122" s="37" t="s">
        <v>21</v>
      </c>
      <c r="C122" s="37" t="s">
        <v>14</v>
      </c>
      <c r="D122" s="46" t="s">
        <v>176</v>
      </c>
      <c r="E122" s="46" t="s">
        <v>101</v>
      </c>
      <c r="F122" s="46" t="s">
        <v>179</v>
      </c>
      <c r="G122" s="46" t="s">
        <v>180</v>
      </c>
      <c r="H122" s="51">
        <v>12290367</v>
      </c>
      <c r="I122" s="52">
        <f>+H122*73.18%</f>
        <v>8994090.5706000011</v>
      </c>
      <c r="J122" s="113">
        <f>+I122/H122</f>
        <v>0.73180000000000012</v>
      </c>
    </row>
    <row r="123" spans="1:10" s="44" customFormat="1" ht="14.25">
      <c r="A123" s="37"/>
      <c r="B123" s="37"/>
      <c r="C123" s="32"/>
      <c r="D123" s="46"/>
      <c r="E123" s="46"/>
      <c r="F123" s="46"/>
      <c r="G123" s="46"/>
      <c r="H123" s="51"/>
      <c r="I123" s="52"/>
      <c r="J123" s="113"/>
    </row>
    <row r="124" spans="1:10" s="44" customFormat="1" ht="14.25">
      <c r="A124" s="23">
        <v>2011</v>
      </c>
      <c r="B124" s="23" t="s">
        <v>21</v>
      </c>
      <c r="C124" s="37" t="s">
        <v>14</v>
      </c>
      <c r="D124" s="43" t="s">
        <v>181</v>
      </c>
      <c r="E124" s="43" t="s">
        <v>150</v>
      </c>
      <c r="F124" s="135" t="s">
        <v>96</v>
      </c>
      <c r="G124" s="43" t="s">
        <v>168</v>
      </c>
      <c r="H124" s="47">
        <v>12229960</v>
      </c>
      <c r="I124" s="47">
        <v>5669510</v>
      </c>
      <c r="J124" s="110">
        <f>+I124/H124</f>
        <v>0.46357551455605744</v>
      </c>
    </row>
    <row r="125" spans="1:10" s="44" customFormat="1" ht="14.25">
      <c r="A125" s="32"/>
      <c r="B125" s="32"/>
      <c r="C125" s="32"/>
      <c r="D125" s="45"/>
      <c r="E125" s="45"/>
      <c r="F125" s="45"/>
      <c r="G125" s="45"/>
      <c r="H125" s="49"/>
      <c r="I125" s="49"/>
      <c r="J125" s="111"/>
    </row>
    <row r="126" spans="1:10" s="44" customFormat="1" ht="14.25">
      <c r="A126" s="23">
        <v>2012</v>
      </c>
      <c r="B126" s="23" t="s">
        <v>21</v>
      </c>
      <c r="C126" s="37" t="s">
        <v>14</v>
      </c>
      <c r="D126" s="43" t="s">
        <v>182</v>
      </c>
      <c r="E126" s="43" t="s">
        <v>150</v>
      </c>
      <c r="F126" s="135" t="s">
        <v>96</v>
      </c>
      <c r="G126" s="43" t="s">
        <v>168</v>
      </c>
      <c r="H126" s="47">
        <v>3178344</v>
      </c>
      <c r="I126" s="48">
        <v>1726474</v>
      </c>
      <c r="J126" s="110">
        <f>+I126/H126</f>
        <v>0.54319922576033308</v>
      </c>
    </row>
    <row r="127" spans="1:10" s="44" customFormat="1" ht="14.25">
      <c r="A127" s="32"/>
      <c r="B127" s="32"/>
      <c r="C127" s="32"/>
      <c r="D127" s="45"/>
      <c r="E127" s="45"/>
      <c r="F127" s="45"/>
      <c r="G127" s="45"/>
      <c r="H127" s="49"/>
      <c r="I127" s="50"/>
      <c r="J127" s="111"/>
    </row>
    <row r="128" spans="1:10" s="44" customFormat="1" ht="14.25">
      <c r="A128" s="23">
        <v>2013</v>
      </c>
      <c r="B128" s="23" t="s">
        <v>21</v>
      </c>
      <c r="C128" s="37" t="s">
        <v>14</v>
      </c>
      <c r="D128" s="43" t="s">
        <v>183</v>
      </c>
      <c r="E128" s="43" t="s">
        <v>145</v>
      </c>
      <c r="F128" s="46" t="s">
        <v>184</v>
      </c>
      <c r="G128" s="43" t="s">
        <v>185</v>
      </c>
      <c r="H128" s="59">
        <v>1337569</v>
      </c>
      <c r="I128" s="59">
        <v>836297</v>
      </c>
      <c r="J128" s="110">
        <f>+I128/H128</f>
        <v>0.62523652985378697</v>
      </c>
    </row>
    <row r="129" spans="1:10" s="44" customFormat="1" ht="14.25">
      <c r="A129" s="37"/>
      <c r="B129" s="37"/>
      <c r="C129" s="37"/>
      <c r="D129" s="46"/>
      <c r="E129" s="140"/>
      <c r="F129" s="143" t="s">
        <v>186</v>
      </c>
      <c r="G129" s="56"/>
      <c r="H129" s="61"/>
      <c r="I129" s="61"/>
      <c r="J129" s="113"/>
    </row>
    <row r="130" spans="1:10" s="44" customFormat="1" ht="14.25">
      <c r="A130" s="196">
        <v>2013</v>
      </c>
      <c r="B130" s="196" t="s">
        <v>13</v>
      </c>
      <c r="C130" s="196" t="s">
        <v>14</v>
      </c>
      <c r="D130" s="197" t="s">
        <v>187</v>
      </c>
      <c r="E130" s="197" t="s">
        <v>101</v>
      </c>
      <c r="F130" s="46" t="s">
        <v>188</v>
      </c>
      <c r="G130" s="197" t="s">
        <v>189</v>
      </c>
      <c r="H130" s="61">
        <v>7944756</v>
      </c>
      <c r="I130" s="61">
        <v>4480212</v>
      </c>
      <c r="J130" s="110">
        <f>+I130/H130</f>
        <v>0.56392065407672687</v>
      </c>
    </row>
    <row r="131" spans="1:10" s="44" customFormat="1" ht="14.25">
      <c r="A131" s="32"/>
      <c r="B131" s="32"/>
      <c r="C131" s="32"/>
      <c r="D131" s="45"/>
      <c r="E131" s="45"/>
      <c r="F131" s="45"/>
      <c r="G131" s="45"/>
      <c r="H131" s="60"/>
      <c r="I131" s="60"/>
      <c r="J131" s="111"/>
    </row>
    <row r="132" spans="1:10" s="44" customFormat="1" ht="14.25">
      <c r="A132" s="23">
        <v>2013</v>
      </c>
      <c r="B132" s="23" t="s">
        <v>13</v>
      </c>
      <c r="C132" s="37" t="s">
        <v>14</v>
      </c>
      <c r="D132" s="43" t="s">
        <v>190</v>
      </c>
      <c r="E132" s="43" t="s">
        <v>101</v>
      </c>
      <c r="F132" s="43" t="s">
        <v>96</v>
      </c>
      <c r="G132" s="43" t="s">
        <v>191</v>
      </c>
      <c r="H132" s="59">
        <v>6785912</v>
      </c>
      <c r="I132" s="59">
        <v>4847023</v>
      </c>
      <c r="J132" s="110">
        <f>+I132/H132</f>
        <v>0.71427731453045662</v>
      </c>
    </row>
    <row r="133" spans="1:10" s="44" customFormat="1" ht="14.25">
      <c r="A133" s="37"/>
      <c r="B133" s="37"/>
      <c r="C133" s="37"/>
      <c r="D133" s="46"/>
      <c r="E133" s="46"/>
      <c r="F133" s="46" t="s">
        <v>161</v>
      </c>
      <c r="G133" s="46"/>
      <c r="H133" s="61"/>
      <c r="I133" s="61"/>
      <c r="J133" s="113"/>
    </row>
    <row r="134" spans="1:10" s="44" customFormat="1" ht="14.25">
      <c r="A134" s="32"/>
      <c r="B134" s="32"/>
      <c r="C134" s="32"/>
      <c r="D134" s="45"/>
      <c r="E134" s="45"/>
      <c r="F134" s="45" t="s">
        <v>192</v>
      </c>
      <c r="G134" s="45"/>
      <c r="H134" s="60"/>
      <c r="I134" s="60"/>
      <c r="J134" s="111"/>
    </row>
    <row r="135" spans="1:10" s="44" customFormat="1" ht="14.25">
      <c r="A135" s="37">
        <v>2014</v>
      </c>
      <c r="B135" s="23" t="s">
        <v>13</v>
      </c>
      <c r="C135" s="37" t="s">
        <v>14</v>
      </c>
      <c r="D135" s="44" t="s">
        <v>193</v>
      </c>
      <c r="E135" s="43" t="s">
        <v>104</v>
      </c>
      <c r="F135" s="43" t="s">
        <v>194</v>
      </c>
      <c r="G135" s="43" t="s">
        <v>195</v>
      </c>
      <c r="H135" s="59">
        <v>2078035</v>
      </c>
      <c r="I135" s="59">
        <v>457517</v>
      </c>
      <c r="J135" s="110">
        <f>+I135/H135</f>
        <v>0.22016809149027808</v>
      </c>
    </row>
    <row r="136" spans="1:10" s="44" customFormat="1" ht="14.25">
      <c r="A136" s="32"/>
      <c r="B136" s="32"/>
      <c r="C136" s="125"/>
      <c r="D136" s="45"/>
      <c r="E136" s="45"/>
      <c r="F136" s="45"/>
      <c r="G136" s="45"/>
      <c r="H136" s="60"/>
      <c r="I136" s="60"/>
      <c r="J136" s="111"/>
    </row>
    <row r="137" spans="1:10" s="44" customFormat="1" ht="14.25">
      <c r="A137" s="62">
        <v>2014</v>
      </c>
      <c r="B137" s="63" t="s">
        <v>21</v>
      </c>
      <c r="C137" s="37" t="s">
        <v>14</v>
      </c>
      <c r="D137" s="64" t="s">
        <v>196</v>
      </c>
      <c r="E137" s="65" t="s">
        <v>145</v>
      </c>
      <c r="F137" s="146" t="s">
        <v>197</v>
      </c>
      <c r="G137" s="66" t="s">
        <v>198</v>
      </c>
      <c r="H137" s="67">
        <v>13633310</v>
      </c>
      <c r="I137" s="68">
        <v>2787176</v>
      </c>
      <c r="J137" s="101">
        <f>+I137/H137</f>
        <v>0.2044386873033768</v>
      </c>
    </row>
    <row r="138" spans="1:10" s="44" customFormat="1" ht="14.25">
      <c r="A138" s="69"/>
      <c r="B138" s="69"/>
      <c r="C138" s="70"/>
      <c r="D138" s="71"/>
      <c r="E138" s="72"/>
      <c r="F138" s="147"/>
      <c r="G138" s="73"/>
      <c r="H138" s="74"/>
      <c r="I138" s="75"/>
      <c r="J138" s="102"/>
    </row>
    <row r="139" spans="1:10" s="44" customFormat="1" ht="14.25">
      <c r="A139" s="37">
        <v>2014</v>
      </c>
      <c r="B139" s="23" t="s">
        <v>13</v>
      </c>
      <c r="C139" s="37" t="s">
        <v>14</v>
      </c>
      <c r="D139" s="76" t="s">
        <v>199</v>
      </c>
      <c r="E139" s="76" t="s">
        <v>200</v>
      </c>
      <c r="F139" s="134" t="s">
        <v>201</v>
      </c>
      <c r="G139" s="76" t="s">
        <v>202</v>
      </c>
      <c r="H139" s="77">
        <v>3711036</v>
      </c>
      <c r="I139" s="78">
        <v>2623646</v>
      </c>
      <c r="J139" s="114">
        <f>+I139/H139</f>
        <v>0.70698478807535148</v>
      </c>
    </row>
    <row r="140" spans="1:10" s="44" customFormat="1" ht="14.25">
      <c r="A140" s="32"/>
      <c r="B140" s="32"/>
      <c r="C140" s="32"/>
      <c r="D140" s="71"/>
      <c r="E140" s="71"/>
      <c r="F140" s="71" t="s">
        <v>203</v>
      </c>
      <c r="G140" s="71"/>
      <c r="H140" s="75"/>
      <c r="I140" s="79"/>
      <c r="J140" s="102"/>
    </row>
    <row r="141" spans="1:10" s="44" customFormat="1" ht="14.25">
      <c r="A141" s="23">
        <v>2015</v>
      </c>
      <c r="B141" s="23" t="s">
        <v>13</v>
      </c>
      <c r="C141" s="37" t="s">
        <v>14</v>
      </c>
      <c r="D141" s="43" t="s">
        <v>204</v>
      </c>
      <c r="E141" s="53" t="s">
        <v>205</v>
      </c>
      <c r="F141" s="56" t="s">
        <v>96</v>
      </c>
      <c r="G141" s="56" t="s">
        <v>206</v>
      </c>
      <c r="H141" s="61">
        <v>3235000</v>
      </c>
      <c r="I141" s="61">
        <v>867000</v>
      </c>
      <c r="J141" s="113">
        <f>+I141/H141</f>
        <v>0.2680061823802164</v>
      </c>
    </row>
    <row r="142" spans="1:10" s="44" customFormat="1" ht="14.25">
      <c r="A142" s="32"/>
      <c r="B142" s="32"/>
      <c r="C142" s="32"/>
      <c r="D142" s="45"/>
      <c r="E142" s="54"/>
      <c r="F142" s="54"/>
      <c r="G142" s="45"/>
      <c r="H142" s="60"/>
      <c r="I142" s="60"/>
      <c r="J142" s="111"/>
    </row>
    <row r="143" spans="1:10" s="44" customFormat="1" ht="14.25">
      <c r="A143" s="23">
        <v>2015</v>
      </c>
      <c r="B143" s="23" t="s">
        <v>21</v>
      </c>
      <c r="C143" s="37" t="s">
        <v>14</v>
      </c>
      <c r="D143" s="43" t="s">
        <v>207</v>
      </c>
      <c r="E143" s="43" t="s">
        <v>101</v>
      </c>
      <c r="F143" s="43" t="s">
        <v>208</v>
      </c>
      <c r="G143" s="43" t="s">
        <v>209</v>
      </c>
      <c r="H143" s="59">
        <v>10117000</v>
      </c>
      <c r="I143" s="59">
        <v>6405000</v>
      </c>
      <c r="J143" s="110">
        <f>+I143/H143</f>
        <v>0.63309281407531881</v>
      </c>
    </row>
    <row r="144" spans="1:10" s="44" customFormat="1" ht="14.25">
      <c r="A144" s="32"/>
      <c r="B144" s="32"/>
      <c r="C144" s="32"/>
      <c r="D144" s="45"/>
      <c r="E144" s="45"/>
      <c r="F144" s="45" t="s">
        <v>210</v>
      </c>
      <c r="G144" s="45"/>
      <c r="H144" s="60"/>
      <c r="I144" s="60"/>
      <c r="J144" s="111"/>
    </row>
    <row r="145" spans="1:10" s="44" customFormat="1" ht="14.25">
      <c r="A145" s="37">
        <v>2015</v>
      </c>
      <c r="B145" s="23" t="s">
        <v>13</v>
      </c>
      <c r="C145" s="37" t="s">
        <v>14</v>
      </c>
      <c r="D145" s="76" t="s">
        <v>211</v>
      </c>
      <c r="E145" s="76" t="s">
        <v>101</v>
      </c>
      <c r="F145" s="134" t="s">
        <v>96</v>
      </c>
      <c r="G145" s="76" t="s">
        <v>212</v>
      </c>
      <c r="H145" s="77">
        <v>16019182</v>
      </c>
      <c r="I145" s="78">
        <v>9678138</v>
      </c>
      <c r="J145" s="114">
        <f>+I145/H145</f>
        <v>0.6041593135030241</v>
      </c>
    </row>
    <row r="146" spans="1:10" s="44" customFormat="1" ht="14.25">
      <c r="A146" s="32"/>
      <c r="B146" s="32"/>
      <c r="C146" s="32"/>
      <c r="D146" s="71"/>
      <c r="E146" s="71"/>
      <c r="F146" s="139" t="s">
        <v>161</v>
      </c>
      <c r="G146" s="71"/>
      <c r="H146" s="75"/>
      <c r="I146" s="79"/>
      <c r="J146" s="102"/>
    </row>
    <row r="147" spans="1:10" s="44" customFormat="1" ht="14.25">
      <c r="A147" s="84">
        <v>2015</v>
      </c>
      <c r="B147" s="37" t="s">
        <v>13</v>
      </c>
      <c r="C147" s="37" t="s">
        <v>14</v>
      </c>
      <c r="D147" s="98" t="s">
        <v>213</v>
      </c>
      <c r="E147" s="76" t="s">
        <v>145</v>
      </c>
      <c r="F147" s="148" t="s">
        <v>214</v>
      </c>
      <c r="G147" s="129" t="s">
        <v>215</v>
      </c>
      <c r="H147" s="77">
        <v>1008385</v>
      </c>
      <c r="I147" s="77">
        <v>446526</v>
      </c>
      <c r="J147" s="114">
        <f>+I147/H147</f>
        <v>0.44281301288694297</v>
      </c>
    </row>
    <row r="148" spans="1:10" s="44" customFormat="1" ht="14.25">
      <c r="A148" s="69"/>
      <c r="B148" s="69"/>
      <c r="C148" s="70"/>
      <c r="D148" s="71"/>
      <c r="E148" s="71"/>
      <c r="F148" s="148" t="s">
        <v>216</v>
      </c>
      <c r="G148" s="80"/>
      <c r="H148" s="75"/>
      <c r="I148" s="75"/>
      <c r="J148" s="102"/>
    </row>
    <row r="149" spans="1:10" s="44" customFormat="1" ht="14.25">
      <c r="A149" s="62">
        <v>2016</v>
      </c>
      <c r="B149" s="62" t="s">
        <v>21</v>
      </c>
      <c r="C149" s="37" t="s">
        <v>14</v>
      </c>
      <c r="D149" s="64" t="s">
        <v>217</v>
      </c>
      <c r="E149" s="81" t="s">
        <v>145</v>
      </c>
      <c r="F149" s="81" t="s">
        <v>218</v>
      </c>
      <c r="G149" s="81" t="s">
        <v>219</v>
      </c>
      <c r="H149" s="82">
        <v>13658025</v>
      </c>
      <c r="I149" s="82">
        <v>8634000</v>
      </c>
      <c r="J149" s="101">
        <f>+I149/H149</f>
        <v>0.63215582047916885</v>
      </c>
    </row>
    <row r="150" spans="1:10" s="44" customFormat="1" ht="14.25">
      <c r="A150" s="69"/>
      <c r="B150" s="69"/>
      <c r="C150" s="69"/>
      <c r="D150" s="71"/>
      <c r="E150" s="83"/>
      <c r="F150" s="83" t="s">
        <v>220</v>
      </c>
      <c r="G150" s="83"/>
      <c r="H150" s="79"/>
      <c r="I150" s="79"/>
      <c r="J150" s="102"/>
    </row>
    <row r="151" spans="1:10" s="44" customFormat="1" ht="14.25">
      <c r="A151" s="84">
        <v>2017</v>
      </c>
      <c r="B151" s="84" t="s">
        <v>21</v>
      </c>
      <c r="C151" s="37" t="s">
        <v>14</v>
      </c>
      <c r="D151" s="76" t="s">
        <v>221</v>
      </c>
      <c r="E151" s="85" t="s">
        <v>145</v>
      </c>
      <c r="F151" s="85" t="s">
        <v>222</v>
      </c>
      <c r="G151" s="86" t="s">
        <v>223</v>
      </c>
      <c r="H151" s="78">
        <v>14375917</v>
      </c>
      <c r="I151" s="78">
        <v>2886384</v>
      </c>
      <c r="J151" s="114">
        <f>+I151/H151</f>
        <v>0.20077912247267427</v>
      </c>
    </row>
    <row r="152" spans="1:10" s="44" customFormat="1" ht="14.25">
      <c r="A152" s="84"/>
      <c r="B152" s="84"/>
      <c r="C152" s="149"/>
      <c r="D152" s="76"/>
      <c r="E152" s="85"/>
      <c r="F152" s="85"/>
      <c r="G152" s="87"/>
      <c r="H152" s="78"/>
      <c r="I152" s="78"/>
      <c r="J152" s="114"/>
    </row>
    <row r="153" spans="1:10" s="44" customFormat="1" ht="14.25">
      <c r="A153" s="62">
        <v>2018</v>
      </c>
      <c r="B153" s="23" t="s">
        <v>13</v>
      </c>
      <c r="C153" s="37" t="s">
        <v>14</v>
      </c>
      <c r="D153" s="64" t="s">
        <v>224</v>
      </c>
      <c r="E153" s="81" t="s">
        <v>145</v>
      </c>
      <c r="F153" s="150" t="s">
        <v>225</v>
      </c>
      <c r="G153" s="81" t="s">
        <v>226</v>
      </c>
      <c r="H153" s="82">
        <v>2835792</v>
      </c>
      <c r="I153" s="82">
        <v>1490813</v>
      </c>
      <c r="J153" s="101">
        <f>+I153/H153</f>
        <v>0.52571309884504924</v>
      </c>
    </row>
    <row r="154" spans="1:10" s="44" customFormat="1" ht="14.25">
      <c r="A154" s="69"/>
      <c r="B154" s="69"/>
      <c r="C154" s="69"/>
      <c r="D154" s="71"/>
      <c r="E154" s="83"/>
      <c r="F154" s="83" t="s">
        <v>227</v>
      </c>
      <c r="G154" s="83"/>
      <c r="H154" s="79"/>
      <c r="I154" s="79"/>
      <c r="J154" s="102"/>
    </row>
    <row r="155" spans="1:10" s="44" customFormat="1" ht="14.25">
      <c r="A155" s="62">
        <v>2019</v>
      </c>
      <c r="B155" s="62" t="s">
        <v>21</v>
      </c>
      <c r="C155" s="37" t="s">
        <v>14</v>
      </c>
      <c r="D155" s="64" t="s">
        <v>228</v>
      </c>
      <c r="E155" s="81" t="s">
        <v>104</v>
      </c>
      <c r="F155" s="145" t="s">
        <v>229</v>
      </c>
      <c r="G155" s="81" t="s">
        <v>230</v>
      </c>
      <c r="H155" s="82">
        <v>1915010</v>
      </c>
      <c r="I155" s="82">
        <v>383002</v>
      </c>
      <c r="J155" s="101">
        <f>+I155/H155</f>
        <v>0.2</v>
      </c>
    </row>
    <row r="156" spans="1:10" s="44" customFormat="1" ht="14.25">
      <c r="A156" s="69"/>
      <c r="B156" s="69"/>
      <c r="C156" s="69"/>
      <c r="D156" s="71"/>
      <c r="E156" s="83"/>
      <c r="F156" s="83"/>
      <c r="G156" s="83"/>
      <c r="H156" s="79"/>
      <c r="I156" s="79"/>
      <c r="J156" s="102"/>
    </row>
    <row r="157" spans="1:10" s="44" customFormat="1" ht="14.25">
      <c r="A157" s="62">
        <v>2019</v>
      </c>
      <c r="B157" s="62" t="s">
        <v>21</v>
      </c>
      <c r="C157" s="37" t="s">
        <v>14</v>
      </c>
      <c r="D157" s="64" t="s">
        <v>231</v>
      </c>
      <c r="E157" s="81" t="s">
        <v>232</v>
      </c>
      <c r="F157" s="81" t="s">
        <v>233</v>
      </c>
      <c r="G157" s="81" t="s">
        <v>234</v>
      </c>
      <c r="H157" s="82">
        <v>13129022</v>
      </c>
      <c r="I157" s="82">
        <v>6347923</v>
      </c>
      <c r="J157" s="101">
        <f>+I157/H157</f>
        <v>0.48350311241766525</v>
      </c>
    </row>
    <row r="158" spans="1:10" s="44" customFormat="1" ht="14.25">
      <c r="A158" s="84"/>
      <c r="B158" s="84"/>
      <c r="C158" s="37"/>
      <c r="D158" s="76"/>
      <c r="E158" s="85"/>
      <c r="F158" s="85" t="s">
        <v>235</v>
      </c>
      <c r="G158" s="85"/>
      <c r="H158" s="78"/>
      <c r="I158" s="78"/>
      <c r="J158" s="114"/>
    </row>
    <row r="159" spans="1:10" s="44" customFormat="1" ht="14.25">
      <c r="A159" s="69"/>
      <c r="B159" s="69"/>
      <c r="C159" s="69"/>
      <c r="D159" s="71"/>
      <c r="E159" s="83"/>
      <c r="F159" s="83" t="s">
        <v>236</v>
      </c>
      <c r="G159" s="83"/>
      <c r="H159" s="79"/>
      <c r="I159" s="79"/>
      <c r="J159" s="102"/>
    </row>
    <row r="160" spans="1:10" s="44" customFormat="1" ht="12.75" customHeight="1">
      <c r="A160" s="84">
        <v>2019</v>
      </c>
      <c r="B160" s="84" t="s">
        <v>21</v>
      </c>
      <c r="C160" s="37" t="s">
        <v>14</v>
      </c>
      <c r="D160" s="76" t="s">
        <v>237</v>
      </c>
      <c r="E160" s="85" t="s">
        <v>104</v>
      </c>
      <c r="F160" s="145" t="s">
        <v>238</v>
      </c>
      <c r="G160" s="85" t="s">
        <v>239</v>
      </c>
      <c r="H160" s="78">
        <v>2084581</v>
      </c>
      <c r="I160" s="78">
        <v>1550791</v>
      </c>
      <c r="J160" s="114">
        <f>+I160/H160</f>
        <v>0.74393415271462227</v>
      </c>
    </row>
    <row r="161" spans="1:10" s="44" customFormat="1" ht="14.25">
      <c r="A161" s="69"/>
      <c r="B161" s="69"/>
      <c r="C161" s="69"/>
      <c r="D161" s="71"/>
      <c r="E161" s="83"/>
      <c r="F161" s="152" t="s">
        <v>240</v>
      </c>
      <c r="G161" s="83"/>
      <c r="H161" s="79"/>
      <c r="I161" s="79"/>
      <c r="J161" s="102"/>
    </row>
    <row r="162" spans="1:10" s="44" customFormat="1" ht="14.25">
      <c r="A162" s="94">
        <v>2019</v>
      </c>
      <c r="B162" s="23" t="s">
        <v>13</v>
      </c>
      <c r="C162" s="37" t="s">
        <v>14</v>
      </c>
      <c r="D162" s="95" t="s">
        <v>241</v>
      </c>
      <c r="E162" s="85" t="s">
        <v>232</v>
      </c>
      <c r="F162" s="145" t="s">
        <v>242</v>
      </c>
      <c r="G162" s="151" t="s">
        <v>243</v>
      </c>
      <c r="H162" s="78">
        <v>30769000</v>
      </c>
      <c r="I162" s="78">
        <v>15375000</v>
      </c>
      <c r="J162" s="114">
        <f>+I162/H162</f>
        <v>0.49969124768435763</v>
      </c>
    </row>
    <row r="163" spans="1:10" s="44" customFormat="1" ht="14.25">
      <c r="A163" s="96"/>
      <c r="B163" s="96"/>
      <c r="C163" s="96"/>
      <c r="D163" s="93"/>
      <c r="E163" s="71"/>
      <c r="F163" s="72" t="s">
        <v>244</v>
      </c>
      <c r="G163" s="147"/>
      <c r="H163" s="75"/>
      <c r="I163" s="75"/>
      <c r="J163" s="102"/>
    </row>
    <row r="164" spans="1:10" s="44" customFormat="1" ht="14.25">
      <c r="A164" s="88">
        <v>2019</v>
      </c>
      <c r="B164" s="23" t="s">
        <v>13</v>
      </c>
      <c r="C164" s="88" t="s">
        <v>82</v>
      </c>
      <c r="D164" s="89" t="s">
        <v>245</v>
      </c>
      <c r="E164" s="81" t="s">
        <v>232</v>
      </c>
      <c r="F164" s="81" t="s">
        <v>246</v>
      </c>
      <c r="G164" s="81" t="s">
        <v>247</v>
      </c>
      <c r="H164" s="82">
        <v>8994825</v>
      </c>
      <c r="I164" s="82">
        <v>4549027</v>
      </c>
      <c r="J164" s="101">
        <f>+I164/H164</f>
        <v>0.5057382439347069</v>
      </c>
    </row>
    <row r="165" spans="1:10" s="44" customFormat="1" ht="14.25">
      <c r="A165" s="90"/>
      <c r="B165" s="90"/>
      <c r="C165" s="90"/>
      <c r="D165" s="91"/>
      <c r="E165" s="83"/>
      <c r="F165" s="83"/>
      <c r="G165" s="83"/>
      <c r="H165" s="79"/>
      <c r="I165" s="79"/>
      <c r="J165" s="102"/>
    </row>
    <row r="166" spans="1:10" s="44" customFormat="1" ht="14.25">
      <c r="A166" s="62">
        <v>2020</v>
      </c>
      <c r="B166" s="23" t="s">
        <v>13</v>
      </c>
      <c r="C166" s="37" t="s">
        <v>14</v>
      </c>
      <c r="D166" s="64" t="s">
        <v>248</v>
      </c>
      <c r="E166" s="81" t="s">
        <v>155</v>
      </c>
      <c r="F166" s="145" t="s">
        <v>249</v>
      </c>
      <c r="G166" s="81" t="s">
        <v>250</v>
      </c>
      <c r="H166" s="82">
        <v>4784332</v>
      </c>
      <c r="I166" s="82">
        <v>1994741</v>
      </c>
      <c r="J166" s="101">
        <f>+I166/H166</f>
        <v>0.41693197712867752</v>
      </c>
    </row>
    <row r="167" spans="1:10" s="44" customFormat="1" ht="14.25">
      <c r="A167" s="84"/>
      <c r="B167" s="84"/>
      <c r="C167" s="69"/>
      <c r="D167" s="76"/>
      <c r="E167" s="85"/>
      <c r="F167" s="85" t="s">
        <v>251</v>
      </c>
      <c r="G167" s="85"/>
      <c r="H167" s="78"/>
      <c r="I167" s="78"/>
      <c r="J167" s="114"/>
    </row>
    <row r="168" spans="1:10" s="44" customFormat="1" ht="14.25">
      <c r="A168" s="62">
        <v>2020</v>
      </c>
      <c r="B168" s="23" t="s">
        <v>13</v>
      </c>
      <c r="C168" s="37" t="s">
        <v>14</v>
      </c>
      <c r="D168" s="64" t="s">
        <v>252</v>
      </c>
      <c r="E168" s="65" t="s">
        <v>253</v>
      </c>
      <c r="F168" s="146" t="s">
        <v>254</v>
      </c>
      <c r="G168" s="64" t="s">
        <v>255</v>
      </c>
      <c r="H168" s="67">
        <v>4512359</v>
      </c>
      <c r="I168" s="68">
        <v>1203501</v>
      </c>
      <c r="J168" s="101">
        <f>+I168/H168</f>
        <v>0.26671215654605496</v>
      </c>
    </row>
    <row r="169" spans="1:10" s="44" customFormat="1" ht="14.25">
      <c r="A169" s="69"/>
      <c r="B169" s="69"/>
      <c r="C169" s="69"/>
      <c r="D169" s="71"/>
      <c r="E169" s="72"/>
      <c r="F169" s="152" t="s">
        <v>256</v>
      </c>
      <c r="G169" s="71"/>
      <c r="H169" s="74"/>
      <c r="I169" s="75"/>
      <c r="J169" s="102"/>
    </row>
    <row r="170" spans="1:10" s="44" customFormat="1" ht="14.25">
      <c r="A170" s="84">
        <v>2020</v>
      </c>
      <c r="B170" s="23" t="s">
        <v>13</v>
      </c>
      <c r="C170" s="37" t="s">
        <v>14</v>
      </c>
      <c r="D170" s="76" t="s">
        <v>257</v>
      </c>
      <c r="E170" s="85" t="s">
        <v>101</v>
      </c>
      <c r="F170" s="145" t="s">
        <v>249</v>
      </c>
      <c r="G170" s="85" t="s">
        <v>258</v>
      </c>
      <c r="H170" s="78">
        <v>3950191</v>
      </c>
      <c r="I170" s="78">
        <v>2895052</v>
      </c>
      <c r="J170" s="114">
        <f>+I170/H170</f>
        <v>0.73288911852616745</v>
      </c>
    </row>
    <row r="171" spans="1:10" s="44" customFormat="1" ht="14.25">
      <c r="A171" s="69"/>
      <c r="B171" s="69"/>
      <c r="C171" s="69"/>
      <c r="D171" s="71"/>
      <c r="E171" s="83"/>
      <c r="F171" s="83" t="s">
        <v>259</v>
      </c>
      <c r="G171" s="83"/>
      <c r="H171" s="79"/>
      <c r="I171" s="79"/>
      <c r="J171" s="102"/>
    </row>
    <row r="172" spans="1:10" s="44" customFormat="1" ht="14.25">
      <c r="A172" s="62">
        <v>2020</v>
      </c>
      <c r="B172" s="23" t="s">
        <v>13</v>
      </c>
      <c r="C172" s="37" t="s">
        <v>14</v>
      </c>
      <c r="D172" s="64" t="s">
        <v>260</v>
      </c>
      <c r="E172" s="81" t="s">
        <v>150</v>
      </c>
      <c r="F172" s="81" t="s">
        <v>261</v>
      </c>
      <c r="G172" s="81" t="s">
        <v>262</v>
      </c>
      <c r="H172" s="82">
        <v>26755849</v>
      </c>
      <c r="I172" s="82">
        <v>8383760</v>
      </c>
      <c r="J172" s="101">
        <f>+I172/H172</f>
        <v>0.31334307500389913</v>
      </c>
    </row>
    <row r="173" spans="1:10" s="44" customFormat="1" ht="14.25">
      <c r="A173" s="69"/>
      <c r="B173" s="69"/>
      <c r="C173" s="69"/>
      <c r="D173" s="71"/>
      <c r="E173" s="83"/>
      <c r="F173" s="83" t="s">
        <v>263</v>
      </c>
      <c r="G173" s="83"/>
      <c r="H173" s="79"/>
      <c r="I173" s="79"/>
      <c r="J173" s="102"/>
    </row>
    <row r="174" spans="1:10" s="44" customFormat="1" ht="14.25">
      <c r="A174" s="92">
        <v>2020</v>
      </c>
      <c r="B174" s="23" t="s">
        <v>13</v>
      </c>
      <c r="C174" s="92" t="s">
        <v>82</v>
      </c>
      <c r="D174" s="97" t="s">
        <v>264</v>
      </c>
      <c r="E174" s="85" t="s">
        <v>101</v>
      </c>
      <c r="F174" s="145" t="s">
        <v>265</v>
      </c>
      <c r="G174" s="85" t="s">
        <v>266</v>
      </c>
      <c r="H174" s="78">
        <v>3249496</v>
      </c>
      <c r="I174" s="78">
        <v>2197373</v>
      </c>
      <c r="J174" s="101">
        <f>+I174/H174</f>
        <v>0.67621963529113438</v>
      </c>
    </row>
    <row r="175" spans="1:10" s="44" customFormat="1" ht="14.25">
      <c r="A175" s="90"/>
      <c r="B175" s="90"/>
      <c r="C175" s="90"/>
      <c r="D175" s="91"/>
      <c r="E175" s="83"/>
      <c r="F175" s="83"/>
      <c r="G175" s="83"/>
      <c r="H175" s="79"/>
      <c r="I175" s="79"/>
      <c r="J175" s="102"/>
    </row>
    <row r="176" spans="1:10" s="44" customFormat="1" ht="14.25">
      <c r="A176" s="84">
        <v>2020</v>
      </c>
      <c r="B176" s="84" t="s">
        <v>21</v>
      </c>
      <c r="C176" s="117" t="s">
        <v>14</v>
      </c>
      <c r="D176" s="85" t="s">
        <v>267</v>
      </c>
      <c r="E176" s="85" t="s">
        <v>232</v>
      </c>
      <c r="F176" s="85" t="s">
        <v>268</v>
      </c>
      <c r="G176" s="85" t="s">
        <v>269</v>
      </c>
      <c r="H176" s="78">
        <v>3229480</v>
      </c>
      <c r="I176" s="78">
        <v>2088831</v>
      </c>
      <c r="J176" s="101">
        <f>+I176/H176</f>
        <v>0.64680103298363822</v>
      </c>
    </row>
    <row r="177" spans="1:10" s="44" customFormat="1" ht="14.25">
      <c r="A177" s="69"/>
      <c r="B177" s="69"/>
      <c r="C177" s="116"/>
      <c r="D177" s="83"/>
      <c r="E177" s="83"/>
      <c r="F177" s="83" t="s">
        <v>270</v>
      </c>
      <c r="G177" s="83"/>
      <c r="H177" s="79"/>
      <c r="I177" s="79"/>
      <c r="J177" s="102"/>
    </row>
    <row r="178" spans="1:10" s="44" customFormat="1" ht="14.25">
      <c r="A178" s="62">
        <v>2020</v>
      </c>
      <c r="B178" s="62" t="s">
        <v>21</v>
      </c>
      <c r="C178" s="117" t="s">
        <v>14</v>
      </c>
      <c r="D178" s="81" t="s">
        <v>271</v>
      </c>
      <c r="E178" s="81" t="s">
        <v>145</v>
      </c>
      <c r="F178" s="81" t="s">
        <v>218</v>
      </c>
      <c r="G178" s="64" t="s">
        <v>272</v>
      </c>
      <c r="H178" s="82">
        <v>15568000</v>
      </c>
      <c r="I178" s="82">
        <v>10098996</v>
      </c>
      <c r="J178" s="101">
        <f>+I178/H178</f>
        <v>0.6487022096608428</v>
      </c>
    </row>
    <row r="179" spans="1:10" s="44" customFormat="1" ht="14.25">
      <c r="A179" s="69"/>
      <c r="B179" s="69"/>
      <c r="C179" s="116"/>
      <c r="D179" s="83"/>
      <c r="E179" s="83"/>
      <c r="F179" s="83" t="s">
        <v>273</v>
      </c>
      <c r="G179" s="83"/>
      <c r="H179" s="79"/>
      <c r="I179" s="79"/>
      <c r="J179" s="102"/>
    </row>
    <row r="180" spans="1:10" s="44" customFormat="1" ht="14.25">
      <c r="A180" s="84">
        <v>2021</v>
      </c>
      <c r="B180" s="23" t="s">
        <v>13</v>
      </c>
      <c r="C180" s="117" t="s">
        <v>14</v>
      </c>
      <c r="D180" s="85" t="s">
        <v>274</v>
      </c>
      <c r="E180" s="85" t="s">
        <v>275</v>
      </c>
      <c r="F180" s="85" t="s">
        <v>246</v>
      </c>
      <c r="G180" s="85" t="s">
        <v>276</v>
      </c>
      <c r="H180" s="78">
        <v>329140</v>
      </c>
      <c r="I180" s="78">
        <v>69391</v>
      </c>
      <c r="J180" s="114">
        <f>I180/H180</f>
        <v>0.21082518077413867</v>
      </c>
    </row>
    <row r="181" spans="1:10" s="44" customFormat="1" ht="14.25">
      <c r="A181" s="69"/>
      <c r="B181" s="69"/>
      <c r="C181" s="116"/>
      <c r="D181" s="83"/>
      <c r="E181" s="83"/>
      <c r="F181" s="83"/>
      <c r="G181" s="83"/>
      <c r="H181" s="79"/>
      <c r="I181" s="79"/>
      <c r="J181" s="102"/>
    </row>
    <row r="182" spans="1:10" s="44" customFormat="1" ht="14.25">
      <c r="A182" s="84">
        <v>2021</v>
      </c>
      <c r="B182" s="84" t="s">
        <v>21</v>
      </c>
      <c r="C182" s="117" t="s">
        <v>14</v>
      </c>
      <c r="D182" s="85" t="s">
        <v>277</v>
      </c>
      <c r="E182" s="85" t="s">
        <v>104</v>
      </c>
      <c r="F182" s="145" t="s">
        <v>278</v>
      </c>
      <c r="G182" s="85" t="s">
        <v>279</v>
      </c>
      <c r="H182" s="78">
        <v>11456331</v>
      </c>
      <c r="I182" s="78">
        <v>9731039</v>
      </c>
      <c r="J182" s="114">
        <f>I182/H182</f>
        <v>0.84940274508479197</v>
      </c>
    </row>
    <row r="183" spans="1:10" s="44" customFormat="1" ht="14.25">
      <c r="A183" s="69"/>
      <c r="B183" s="69"/>
      <c r="C183" s="116"/>
      <c r="D183" s="83"/>
      <c r="E183" s="83"/>
      <c r="F183" s="83" t="s">
        <v>280</v>
      </c>
      <c r="G183" s="83"/>
      <c r="H183" s="79"/>
      <c r="I183" s="79"/>
      <c r="J183" s="102"/>
    </row>
    <row r="184" spans="1:10" s="44" customFormat="1" ht="14.25">
      <c r="A184" s="84">
        <v>2021</v>
      </c>
      <c r="B184" s="23" t="s">
        <v>13</v>
      </c>
      <c r="C184" s="117" t="s">
        <v>14</v>
      </c>
      <c r="D184" s="85" t="s">
        <v>281</v>
      </c>
      <c r="E184" s="85" t="s">
        <v>104</v>
      </c>
      <c r="F184" s="85" t="s">
        <v>282</v>
      </c>
      <c r="G184" s="85" t="s">
        <v>283</v>
      </c>
      <c r="H184" s="78">
        <v>9721295</v>
      </c>
      <c r="I184" s="78">
        <v>1439409</v>
      </c>
      <c r="J184" s="114">
        <f>I184/H184</f>
        <v>0.14806761856316469</v>
      </c>
    </row>
    <row r="185" spans="1:10" s="44" customFormat="1" ht="14.25">
      <c r="A185" s="69"/>
      <c r="B185" s="69"/>
      <c r="C185" s="116"/>
      <c r="D185" s="83"/>
      <c r="E185" s="83"/>
      <c r="F185" s="83"/>
      <c r="G185" s="83"/>
      <c r="H185" s="79"/>
      <c r="I185" s="79"/>
      <c r="J185" s="102"/>
    </row>
    <row r="186" spans="1:10" s="44" customFormat="1" ht="14.25">
      <c r="A186" s="84">
        <v>2021</v>
      </c>
      <c r="B186" s="84" t="s">
        <v>21</v>
      </c>
      <c r="C186" s="62" t="s">
        <v>14</v>
      </c>
      <c r="D186" s="98" t="s">
        <v>284</v>
      </c>
      <c r="E186" s="76" t="s">
        <v>285</v>
      </c>
      <c r="F186" s="136" t="s">
        <v>286</v>
      </c>
      <c r="G186" s="98" t="s">
        <v>287</v>
      </c>
      <c r="H186" s="77">
        <v>9164231</v>
      </c>
      <c r="I186" s="77">
        <v>3732240</v>
      </c>
      <c r="J186" s="101">
        <f>I186/H186</f>
        <v>0.40726166767293404</v>
      </c>
    </row>
    <row r="187" spans="1:10" s="44" customFormat="1" ht="14.25" customHeight="1">
      <c r="A187" s="69"/>
      <c r="B187" s="69"/>
      <c r="C187" s="116"/>
      <c r="D187" s="83"/>
      <c r="E187" s="83"/>
      <c r="F187" s="153" t="s">
        <v>288</v>
      </c>
      <c r="G187" s="83"/>
      <c r="H187" s="79"/>
      <c r="I187" s="79"/>
      <c r="J187" s="102"/>
    </row>
    <row r="188" spans="1:10" s="44" customFormat="1" ht="14.25">
      <c r="A188" s="62">
        <v>2021</v>
      </c>
      <c r="B188" s="23" t="s">
        <v>13</v>
      </c>
      <c r="C188" s="126" t="s">
        <v>82</v>
      </c>
      <c r="D188" s="81" t="s">
        <v>289</v>
      </c>
      <c r="E188" s="81" t="s">
        <v>290</v>
      </c>
      <c r="F188" s="81" t="s">
        <v>291</v>
      </c>
      <c r="G188" s="81" t="s">
        <v>292</v>
      </c>
      <c r="H188" s="82">
        <v>6188051</v>
      </c>
      <c r="I188" s="82">
        <v>1839598</v>
      </c>
      <c r="J188" s="101">
        <f>I188/H188</f>
        <v>0.29728229453829647</v>
      </c>
    </row>
    <row r="189" spans="1:10" s="44" customFormat="1" ht="14.25">
      <c r="A189" s="84"/>
      <c r="B189" s="84"/>
      <c r="C189" s="117"/>
      <c r="D189" s="85"/>
      <c r="E189" s="85"/>
      <c r="F189" s="85" t="s">
        <v>293</v>
      </c>
      <c r="G189" s="85"/>
      <c r="H189" s="79"/>
      <c r="I189" s="79"/>
      <c r="J189" s="102"/>
    </row>
    <row r="190" spans="1:10" s="44" customFormat="1" ht="14.25">
      <c r="A190" s="159">
        <v>2021</v>
      </c>
      <c r="B190" s="163" t="s">
        <v>21</v>
      </c>
      <c r="C190" s="165" t="s">
        <v>14</v>
      </c>
      <c r="D190" s="170" t="s">
        <v>294</v>
      </c>
      <c r="E190" s="168" t="s">
        <v>104</v>
      </c>
      <c r="F190" s="170" t="s">
        <v>238</v>
      </c>
      <c r="G190" s="169" t="s">
        <v>295</v>
      </c>
      <c r="H190" s="158">
        <v>3566515</v>
      </c>
      <c r="I190" s="78">
        <v>2701504</v>
      </c>
      <c r="J190" s="114">
        <f>I190/H190</f>
        <v>0.75746323792273407</v>
      </c>
    </row>
    <row r="191" spans="1:10" s="44" customFormat="1" ht="14.25">
      <c r="A191" s="160"/>
      <c r="B191" s="164"/>
      <c r="C191" s="166"/>
      <c r="D191" s="171"/>
      <c r="E191" s="98"/>
      <c r="F191" s="171" t="s">
        <v>296</v>
      </c>
      <c r="G191" s="148"/>
      <c r="H191" s="74"/>
      <c r="I191" s="79"/>
      <c r="J191" s="102"/>
    </row>
    <row r="192" spans="1:10" s="44" customFormat="1" ht="14.25">
      <c r="A192" s="194">
        <v>2021</v>
      </c>
      <c r="B192" s="194" t="s">
        <v>21</v>
      </c>
      <c r="C192" s="194" t="s">
        <v>14</v>
      </c>
      <c r="D192" s="195" t="s">
        <v>297</v>
      </c>
      <c r="E192" s="195" t="s">
        <v>298</v>
      </c>
      <c r="F192" s="195"/>
      <c r="G192" s="195" t="s">
        <v>299</v>
      </c>
      <c r="H192" s="82">
        <v>4303750</v>
      </c>
      <c r="I192" s="82">
        <v>1762689</v>
      </c>
      <c r="J192" s="101">
        <f>I192/H192</f>
        <v>0.40957049085100206</v>
      </c>
    </row>
    <row r="193" spans="1:10" s="44" customFormat="1" ht="14.25">
      <c r="A193" s="192">
        <v>2021</v>
      </c>
      <c r="B193" s="37" t="s">
        <v>13</v>
      </c>
      <c r="C193" s="84" t="s">
        <v>14</v>
      </c>
      <c r="D193" s="76" t="s">
        <v>300</v>
      </c>
      <c r="E193" s="85" t="s">
        <v>298</v>
      </c>
      <c r="F193" s="85" t="s">
        <v>301</v>
      </c>
      <c r="G193" s="193" t="s">
        <v>299</v>
      </c>
      <c r="H193" s="154"/>
      <c r="I193" s="77"/>
      <c r="J193" s="114"/>
    </row>
    <row r="194" spans="1:10" s="44" customFormat="1" ht="14.25">
      <c r="A194" s="162"/>
      <c r="B194" s="84"/>
      <c r="C194" s="117"/>
      <c r="D194" s="85"/>
      <c r="E194" s="85"/>
      <c r="F194" s="85" t="s">
        <v>302</v>
      </c>
      <c r="G194" s="76"/>
      <c r="H194" s="158"/>
      <c r="I194" s="78"/>
      <c r="J194" s="114"/>
    </row>
    <row r="195" spans="1:10" s="44" customFormat="1" ht="14.25">
      <c r="A195" s="155"/>
      <c r="B195" s="149"/>
      <c r="C195" s="156"/>
      <c r="D195" s="157"/>
      <c r="E195" s="157"/>
      <c r="F195" s="172" t="s">
        <v>303</v>
      </c>
      <c r="G195" s="167"/>
      <c r="H195" s="74"/>
      <c r="I195" s="79"/>
      <c r="J195" s="102"/>
    </row>
    <row r="196" spans="1:10" s="44" customFormat="1" ht="14.25">
      <c r="A196" s="84">
        <v>2021</v>
      </c>
      <c r="B196" s="84" t="s">
        <v>21</v>
      </c>
      <c r="C196" s="117" t="s">
        <v>14</v>
      </c>
      <c r="D196" s="85" t="s">
        <v>304</v>
      </c>
      <c r="E196" s="85" t="s">
        <v>145</v>
      </c>
      <c r="F196" s="85" t="s">
        <v>305</v>
      </c>
      <c r="G196" s="85" t="s">
        <v>306</v>
      </c>
      <c r="H196" s="78">
        <v>273005</v>
      </c>
      <c r="I196" s="78">
        <v>178851</v>
      </c>
      <c r="J196" s="114">
        <f>I196/H196</f>
        <v>0.65511986959945789</v>
      </c>
    </row>
    <row r="197" spans="1:10" s="44" customFormat="1" ht="14.25">
      <c r="A197" s="69"/>
      <c r="B197" s="69"/>
      <c r="C197" s="116"/>
      <c r="D197" s="83"/>
      <c r="E197" s="83"/>
      <c r="F197" s="83"/>
      <c r="G197" s="83"/>
      <c r="H197" s="79"/>
      <c r="I197" s="79"/>
      <c r="J197" s="102"/>
    </row>
    <row r="198" spans="1:10" s="44" customFormat="1" ht="14.25">
      <c r="A198" s="62">
        <v>2021</v>
      </c>
      <c r="B198" s="62" t="s">
        <v>21</v>
      </c>
      <c r="C198" s="62" t="s">
        <v>14</v>
      </c>
      <c r="D198" s="64" t="s">
        <v>307</v>
      </c>
      <c r="E198" s="81" t="s">
        <v>104</v>
      </c>
      <c r="F198" s="85" t="s">
        <v>308</v>
      </c>
      <c r="G198" s="81" t="s">
        <v>309</v>
      </c>
      <c r="H198" s="82">
        <v>2768137</v>
      </c>
      <c r="I198" s="82">
        <v>2079760</v>
      </c>
      <c r="J198" s="101">
        <f>+I198/H198</f>
        <v>0.75132119544661269</v>
      </c>
    </row>
    <row r="199" spans="1:10" s="44" customFormat="1" ht="14.25">
      <c r="A199" s="84"/>
      <c r="B199" s="84"/>
      <c r="C199" s="84"/>
      <c r="D199" s="76"/>
      <c r="E199" s="85"/>
      <c r="F199" s="85" t="s">
        <v>142</v>
      </c>
      <c r="G199" s="85"/>
      <c r="H199" s="78"/>
      <c r="I199" s="78"/>
      <c r="J199" s="114"/>
    </row>
    <row r="200" spans="1:10" s="44" customFormat="1" ht="14.25">
      <c r="A200" s="84"/>
      <c r="B200" s="84"/>
      <c r="C200" s="84"/>
      <c r="D200" s="76"/>
      <c r="E200" s="85"/>
      <c r="F200" s="83" t="s">
        <v>310</v>
      </c>
      <c r="G200" s="85"/>
      <c r="H200" s="78"/>
      <c r="I200" s="78"/>
      <c r="J200" s="114"/>
    </row>
    <row r="201" spans="1:10" s="44" customFormat="1" ht="14.25">
      <c r="A201" s="62">
        <v>2021</v>
      </c>
      <c r="B201" s="62" t="s">
        <v>21</v>
      </c>
      <c r="C201" s="62" t="s">
        <v>14</v>
      </c>
      <c r="D201" s="64" t="s">
        <v>311</v>
      </c>
      <c r="E201" s="81" t="s">
        <v>104</v>
      </c>
      <c r="F201" s="81" t="s">
        <v>312</v>
      </c>
      <c r="G201" s="81" t="s">
        <v>313</v>
      </c>
      <c r="H201" s="68">
        <v>2528037</v>
      </c>
      <c r="I201" s="68">
        <v>1875439</v>
      </c>
      <c r="J201" s="101">
        <f>I201/H201</f>
        <v>0.7418558351796275</v>
      </c>
    </row>
    <row r="202" spans="1:10" s="44" customFormat="1" ht="14.25">
      <c r="A202" s="69"/>
      <c r="B202" s="69"/>
      <c r="C202" s="69"/>
      <c r="D202" s="71"/>
      <c r="E202" s="71"/>
      <c r="F202" s="71" t="s">
        <v>314</v>
      </c>
      <c r="G202" s="71"/>
      <c r="H202" s="75"/>
      <c r="I202" s="75"/>
      <c r="J202" s="102"/>
    </row>
    <row r="203" spans="1:10" s="44" customFormat="1" ht="14.25">
      <c r="A203" s="84">
        <v>2021</v>
      </c>
      <c r="B203" s="23" t="s">
        <v>13</v>
      </c>
      <c r="C203" s="62" t="s">
        <v>14</v>
      </c>
      <c r="D203" s="76" t="s">
        <v>315</v>
      </c>
      <c r="E203" s="81" t="s">
        <v>145</v>
      </c>
      <c r="F203" s="81" t="s">
        <v>254</v>
      </c>
      <c r="G203" s="81" t="s">
        <v>316</v>
      </c>
      <c r="H203" s="82">
        <v>4975348</v>
      </c>
      <c r="I203" s="82">
        <v>3493989</v>
      </c>
      <c r="J203" s="101">
        <f>+I203/H203</f>
        <v>0.70226022380746034</v>
      </c>
    </row>
    <row r="204" spans="1:10" s="44" customFormat="1" ht="14.25">
      <c r="A204" s="84"/>
      <c r="B204" s="37"/>
      <c r="C204" s="84"/>
      <c r="D204" s="76"/>
      <c r="E204" s="85"/>
      <c r="F204" s="85" t="s">
        <v>317</v>
      </c>
      <c r="G204" s="85"/>
      <c r="H204" s="78"/>
      <c r="I204" s="78"/>
      <c r="J204" s="114"/>
    </row>
    <row r="205" spans="1:10" s="44" customFormat="1" ht="14.25">
      <c r="A205" s="69"/>
      <c r="B205" s="69"/>
      <c r="C205" s="69"/>
      <c r="D205" s="71"/>
      <c r="E205" s="71"/>
      <c r="F205" s="71" t="s">
        <v>318</v>
      </c>
      <c r="G205" s="71"/>
      <c r="H205" s="75"/>
      <c r="I205" s="75"/>
      <c r="J205" s="102"/>
    </row>
    <row r="206" spans="1:10" s="44" customFormat="1" ht="14.25">
      <c r="A206" s="84">
        <v>2022</v>
      </c>
      <c r="B206" s="84" t="s">
        <v>21</v>
      </c>
      <c r="C206" s="84" t="s">
        <v>14</v>
      </c>
      <c r="D206" s="76" t="s">
        <v>319</v>
      </c>
      <c r="E206" s="76" t="s">
        <v>104</v>
      </c>
      <c r="F206" s="76" t="s">
        <v>320</v>
      </c>
      <c r="G206" s="76" t="s">
        <v>321</v>
      </c>
      <c r="H206" s="77">
        <v>2738271</v>
      </c>
      <c r="I206" s="77">
        <v>2148871</v>
      </c>
      <c r="J206" s="114">
        <f>I206/H206</f>
        <v>0.78475468644264934</v>
      </c>
    </row>
    <row r="207" spans="1:10" s="44" customFormat="1" ht="14.25">
      <c r="A207" s="103"/>
      <c r="B207" s="103"/>
      <c r="C207" s="103"/>
      <c r="D207" s="104"/>
      <c r="E207" s="104"/>
      <c r="F207" s="71" t="s">
        <v>314</v>
      </c>
      <c r="G207" s="104"/>
      <c r="H207" s="105"/>
      <c r="I207" s="105"/>
      <c r="J207" s="115"/>
    </row>
    <row r="208" spans="1:10" s="44" customFormat="1" ht="14.25">
      <c r="A208" s="84">
        <v>2022</v>
      </c>
      <c r="B208" s="84" t="s">
        <v>21</v>
      </c>
      <c r="C208" s="84" t="s">
        <v>14</v>
      </c>
      <c r="D208" s="76" t="s">
        <v>322</v>
      </c>
      <c r="E208" s="76" t="s">
        <v>104</v>
      </c>
      <c r="F208" s="76" t="s">
        <v>320</v>
      </c>
      <c r="G208" s="76" t="s">
        <v>323</v>
      </c>
      <c r="H208" s="77">
        <v>2677926</v>
      </c>
      <c r="I208" s="77">
        <v>2081396</v>
      </c>
      <c r="J208" s="114">
        <f>I208/H208</f>
        <v>0.77724179084858958</v>
      </c>
    </row>
    <row r="209" spans="1:10" s="44" customFormat="1" ht="14.25">
      <c r="A209" s="84"/>
      <c r="B209" s="84"/>
      <c r="C209" s="69"/>
      <c r="D209" s="71"/>
      <c r="E209" s="71"/>
      <c r="F209" s="71" t="s">
        <v>324</v>
      </c>
      <c r="G209" s="71"/>
      <c r="H209" s="75"/>
      <c r="I209" s="75"/>
      <c r="J209" s="102"/>
    </row>
    <row r="210" spans="1:10" s="44" customFormat="1" ht="14.25">
      <c r="A210" s="117">
        <v>2022</v>
      </c>
      <c r="B210" s="117" t="s">
        <v>21</v>
      </c>
      <c r="C210" s="117" t="s">
        <v>14</v>
      </c>
      <c r="D210" s="85" t="s">
        <v>325</v>
      </c>
      <c r="E210" s="85" t="s">
        <v>104</v>
      </c>
      <c r="F210" s="85" t="s">
        <v>320</v>
      </c>
      <c r="G210" s="85" t="s">
        <v>326</v>
      </c>
      <c r="H210" s="78">
        <v>2734598</v>
      </c>
      <c r="I210" s="78">
        <v>2050804</v>
      </c>
      <c r="J210" s="114">
        <f>I210/H210</f>
        <v>0.74994715859515726</v>
      </c>
    </row>
    <row r="211" spans="1:10" s="44" customFormat="1" ht="14.25">
      <c r="A211" s="116"/>
      <c r="B211" s="116"/>
      <c r="C211" s="116"/>
      <c r="D211" s="83"/>
      <c r="E211" s="83"/>
      <c r="F211" s="83" t="s">
        <v>273</v>
      </c>
      <c r="G211" s="83"/>
      <c r="H211" s="79"/>
      <c r="I211" s="79"/>
      <c r="J211" s="102"/>
    </row>
    <row r="212" spans="1:10" s="44" customFormat="1" ht="14.25">
      <c r="A212" s="88">
        <v>2022</v>
      </c>
      <c r="B212" s="23" t="s">
        <v>13</v>
      </c>
      <c r="C212" s="88" t="s">
        <v>14</v>
      </c>
      <c r="D212" s="89" t="s">
        <v>327</v>
      </c>
      <c r="E212" s="81" t="s">
        <v>145</v>
      </c>
      <c r="F212" s="81" t="s">
        <v>328</v>
      </c>
      <c r="G212" s="81" t="s">
        <v>329</v>
      </c>
      <c r="H212" s="82">
        <v>51393491</v>
      </c>
      <c r="I212" s="82">
        <v>32352003</v>
      </c>
      <c r="J212" s="101">
        <f>+I212/H212</f>
        <v>0.62949611654129511</v>
      </c>
    </row>
    <row r="213" spans="1:10" s="44" customFormat="1" ht="14.25">
      <c r="A213" s="92"/>
      <c r="B213" s="92"/>
      <c r="C213" s="92"/>
      <c r="D213" s="97"/>
      <c r="E213" s="85"/>
      <c r="F213" s="85"/>
      <c r="G213" s="85"/>
      <c r="H213" s="78"/>
      <c r="I213" s="78"/>
      <c r="J213" s="114"/>
    </row>
    <row r="214" spans="1:10" s="44" customFormat="1" ht="14.25">
      <c r="A214" s="88">
        <v>2022</v>
      </c>
      <c r="B214" s="88" t="s">
        <v>330</v>
      </c>
      <c r="C214" s="88" t="s">
        <v>14</v>
      </c>
      <c r="D214" s="89" t="s">
        <v>331</v>
      </c>
      <c r="E214" s="64" t="s">
        <v>104</v>
      </c>
      <c r="F214" s="64" t="s">
        <v>332</v>
      </c>
      <c r="G214" s="64" t="s">
        <v>333</v>
      </c>
      <c r="H214" s="68">
        <v>516537</v>
      </c>
      <c r="I214" s="68">
        <v>237383</v>
      </c>
      <c r="J214" s="101">
        <f>+I214/H214</f>
        <v>0.45956630405953491</v>
      </c>
    </row>
    <row r="215" spans="1:10" s="44" customFormat="1" ht="14.25">
      <c r="A215" s="90"/>
      <c r="B215" s="90"/>
      <c r="C215" s="90"/>
      <c r="D215" s="91"/>
      <c r="E215" s="71"/>
      <c r="F215" s="71"/>
      <c r="G215" s="71"/>
      <c r="H215" s="75"/>
      <c r="I215" s="75"/>
      <c r="J215" s="102"/>
    </row>
    <row r="216" spans="1:10" s="44" customFormat="1" ht="14.25">
      <c r="A216" s="88">
        <v>2022</v>
      </c>
      <c r="B216" s="23" t="s">
        <v>13</v>
      </c>
      <c r="C216" s="88" t="s">
        <v>14</v>
      </c>
      <c r="D216" s="89" t="s">
        <v>334</v>
      </c>
      <c r="E216" s="81" t="s">
        <v>145</v>
      </c>
      <c r="F216" s="81" t="s">
        <v>335</v>
      </c>
      <c r="G216" s="81" t="s">
        <v>336</v>
      </c>
      <c r="H216" s="82">
        <v>4275186</v>
      </c>
      <c r="I216" s="82">
        <v>1421509</v>
      </c>
      <c r="J216" s="101">
        <f>I216/H216</f>
        <v>0.33250225838127279</v>
      </c>
    </row>
    <row r="217" spans="1:10" s="44" customFormat="1" ht="14.25">
      <c r="A217" s="90"/>
      <c r="B217" s="90"/>
      <c r="C217" s="90"/>
      <c r="D217" s="91"/>
      <c r="E217" s="83"/>
      <c r="F217" s="83"/>
      <c r="G217" s="83"/>
      <c r="H217" s="79"/>
      <c r="I217" s="79"/>
      <c r="J217" s="102"/>
    </row>
    <row r="218" spans="1:10" s="44" customFormat="1" ht="14.25">
      <c r="A218" s="178">
        <v>2023</v>
      </c>
      <c r="B218" s="180" t="s">
        <v>13</v>
      </c>
      <c r="C218" s="164" t="s">
        <v>14</v>
      </c>
      <c r="D218" s="148" t="s">
        <v>337</v>
      </c>
      <c r="E218" s="148" t="s">
        <v>101</v>
      </c>
      <c r="F218" s="148" t="s">
        <v>338</v>
      </c>
      <c r="G218" s="148" t="s">
        <v>339</v>
      </c>
      <c r="H218" s="175">
        <v>5090516</v>
      </c>
      <c r="I218" s="175">
        <v>3709279</v>
      </c>
      <c r="J218" s="177">
        <f>I218/H218</f>
        <v>0.72866463831957307</v>
      </c>
    </row>
    <row r="219" spans="1:10" s="44" customFormat="1" ht="14.25">
      <c r="A219" s="160"/>
      <c r="B219" s="164"/>
      <c r="C219" s="164"/>
      <c r="D219" s="148"/>
      <c r="E219" s="148"/>
      <c r="F219" s="148" t="s">
        <v>340</v>
      </c>
      <c r="G219" s="148"/>
      <c r="H219" s="175"/>
      <c r="I219" s="175"/>
      <c r="J219" s="173"/>
    </row>
    <row r="220" spans="1:10" s="44" customFormat="1" ht="14.25">
      <c r="A220" s="179"/>
      <c r="B220" s="161"/>
      <c r="C220" s="161"/>
      <c r="D220" s="167"/>
      <c r="E220" s="167"/>
      <c r="F220" s="167"/>
      <c r="G220" s="167"/>
      <c r="H220" s="176"/>
      <c r="I220" s="176"/>
      <c r="J220" s="174"/>
    </row>
    <row r="221" spans="1:10" s="44" customFormat="1" ht="14.25">
      <c r="A221" s="84">
        <v>2023</v>
      </c>
      <c r="B221" s="84" t="s">
        <v>21</v>
      </c>
      <c r="C221" s="84" t="s">
        <v>14</v>
      </c>
      <c r="D221" s="76" t="s">
        <v>341</v>
      </c>
      <c r="E221" s="76" t="s">
        <v>104</v>
      </c>
      <c r="F221" s="76" t="s">
        <v>342</v>
      </c>
      <c r="G221" s="76" t="s">
        <v>343</v>
      </c>
      <c r="H221" s="77">
        <v>1730885</v>
      </c>
      <c r="I221" s="77">
        <v>658586</v>
      </c>
      <c r="J221" s="114">
        <f>I221/H221</f>
        <v>0.38049090494169169</v>
      </c>
    </row>
    <row r="222" spans="1:10" s="44" customFormat="1" ht="14.25">
      <c r="A222" s="69"/>
      <c r="B222" s="69"/>
      <c r="C222" s="69"/>
      <c r="D222" s="71"/>
      <c r="E222" s="71"/>
      <c r="F222" s="71"/>
      <c r="G222" s="71"/>
      <c r="H222" s="75"/>
      <c r="I222" s="75"/>
      <c r="J222" s="114"/>
    </row>
    <row r="223" spans="1:10" s="44" customFormat="1" ht="14.25">
      <c r="A223" s="92">
        <v>2023</v>
      </c>
      <c r="B223" s="23" t="s">
        <v>13</v>
      </c>
      <c r="C223" s="181" t="s">
        <v>14</v>
      </c>
      <c r="D223" s="183" t="s">
        <v>344</v>
      </c>
      <c r="E223" s="81" t="s">
        <v>101</v>
      </c>
      <c r="F223" s="171" t="s">
        <v>96</v>
      </c>
      <c r="G223" s="98" t="s">
        <v>345</v>
      </c>
      <c r="H223" s="68">
        <v>4726905</v>
      </c>
      <c r="I223" s="82">
        <v>2718830</v>
      </c>
      <c r="J223" s="101">
        <f>+I223/H223</f>
        <v>0.57518185789644594</v>
      </c>
    </row>
    <row r="224" spans="1:10" s="44" customFormat="1" ht="14.25">
      <c r="A224" s="181"/>
      <c r="B224" s="92"/>
      <c r="C224" s="181"/>
      <c r="D224" s="184"/>
      <c r="E224" s="85"/>
      <c r="F224" s="171" t="s">
        <v>346</v>
      </c>
      <c r="G224" s="98"/>
      <c r="H224" s="78"/>
      <c r="I224" s="78"/>
      <c r="J224" s="114"/>
    </row>
    <row r="225" spans="1:10" s="44" customFormat="1" ht="14.25">
      <c r="A225" s="120"/>
      <c r="B225" s="90"/>
      <c r="C225" s="120"/>
      <c r="D225" s="185"/>
      <c r="E225" s="83"/>
      <c r="F225" s="182" t="s">
        <v>347</v>
      </c>
      <c r="G225" s="72"/>
      <c r="H225" s="75"/>
      <c r="I225" s="79"/>
      <c r="J225" s="102"/>
    </row>
    <row r="226" spans="1:10" s="44" customFormat="1" ht="14.25">
      <c r="A226" s="84">
        <v>2023</v>
      </c>
      <c r="B226" s="37" t="s">
        <v>13</v>
      </c>
      <c r="C226" s="117" t="s">
        <v>14</v>
      </c>
      <c r="D226" s="85" t="s">
        <v>348</v>
      </c>
      <c r="E226" s="85" t="s">
        <v>290</v>
      </c>
      <c r="F226" s="145" t="s">
        <v>349</v>
      </c>
      <c r="G226" s="85" t="s">
        <v>350</v>
      </c>
      <c r="H226" s="78">
        <v>33766004</v>
      </c>
      <c r="I226" s="77">
        <v>23914921</v>
      </c>
      <c r="J226" s="114">
        <f>I226/H226</f>
        <v>0.70825440286034436</v>
      </c>
    </row>
    <row r="227" spans="1:10" s="44" customFormat="1" ht="14.25">
      <c r="A227" s="69"/>
      <c r="B227" s="69"/>
      <c r="C227" s="116"/>
      <c r="D227" s="83"/>
      <c r="E227" s="83"/>
      <c r="F227" s="85"/>
      <c r="G227" s="83"/>
      <c r="H227" s="79"/>
      <c r="I227" s="75"/>
      <c r="J227" s="102"/>
    </row>
    <row r="228" spans="1:10" s="100" customFormat="1" ht="14.25">
      <c r="A228" s="62">
        <v>2023</v>
      </c>
      <c r="B228" s="23" t="s">
        <v>13</v>
      </c>
      <c r="C228" s="62" t="s">
        <v>14</v>
      </c>
      <c r="D228" s="64" t="s">
        <v>351</v>
      </c>
      <c r="E228" s="81" t="s">
        <v>145</v>
      </c>
      <c r="F228" s="191" t="s">
        <v>352</v>
      </c>
      <c r="G228" s="186" t="s">
        <v>353</v>
      </c>
      <c r="H228" s="68">
        <v>1066565</v>
      </c>
      <c r="I228" s="68">
        <v>293387</v>
      </c>
      <c r="J228" s="101">
        <f>I228/H228</f>
        <v>0.27507653073183536</v>
      </c>
    </row>
    <row r="229" spans="1:10" s="44" customFormat="1" ht="14.25">
      <c r="A229" s="69"/>
      <c r="B229" s="69"/>
      <c r="C229" s="69"/>
      <c r="D229" s="71"/>
      <c r="E229" s="83"/>
      <c r="F229" s="172"/>
      <c r="G229" s="190"/>
      <c r="H229" s="75"/>
      <c r="I229" s="75"/>
      <c r="J229" s="102"/>
    </row>
    <row r="230" spans="1:10" s="44" customFormat="1" ht="14.25">
      <c r="A230" s="62">
        <v>2023</v>
      </c>
      <c r="B230" s="62" t="s">
        <v>21</v>
      </c>
      <c r="C230" s="62" t="s">
        <v>14</v>
      </c>
      <c r="D230" s="64" t="s">
        <v>354</v>
      </c>
      <c r="E230" s="64" t="s">
        <v>290</v>
      </c>
      <c r="F230" s="171" t="s">
        <v>355</v>
      </c>
      <c r="G230" s="64" t="s">
        <v>356</v>
      </c>
      <c r="H230" s="68">
        <v>15177829</v>
      </c>
      <c r="I230" s="68">
        <v>10702711</v>
      </c>
      <c r="J230" s="101">
        <f>I230/H230</f>
        <v>0.70515427469897041</v>
      </c>
    </row>
    <row r="231" spans="1:10" s="44" customFormat="1" ht="14.25">
      <c r="A231" s="84"/>
      <c r="B231" s="84"/>
      <c r="C231" s="84"/>
      <c r="D231" s="76"/>
      <c r="E231" s="76"/>
      <c r="F231" s="171" t="s">
        <v>142</v>
      </c>
      <c r="G231" s="76"/>
      <c r="H231" s="77"/>
      <c r="I231" s="77"/>
      <c r="J231" s="114"/>
    </row>
    <row r="232" spans="1:10" s="44" customFormat="1" ht="14.25">
      <c r="A232" s="69"/>
      <c r="B232" s="69"/>
      <c r="C232" s="69"/>
      <c r="D232" s="71"/>
      <c r="E232" s="71"/>
      <c r="F232" s="172" t="s">
        <v>357</v>
      </c>
      <c r="G232" s="71"/>
      <c r="H232" s="75"/>
      <c r="I232" s="75"/>
      <c r="J232" s="102"/>
    </row>
    <row r="233" spans="1:10" s="44" customFormat="1" ht="14.25">
      <c r="A233" s="84">
        <v>2023</v>
      </c>
      <c r="B233" s="23" t="s">
        <v>13</v>
      </c>
      <c r="C233" s="117" t="s">
        <v>82</v>
      </c>
      <c r="D233" s="85" t="s">
        <v>358</v>
      </c>
      <c r="E233" s="85" t="s">
        <v>104</v>
      </c>
      <c r="F233" s="85" t="s">
        <v>359</v>
      </c>
      <c r="G233" s="85" t="s">
        <v>360</v>
      </c>
      <c r="H233" s="78">
        <v>21088309</v>
      </c>
      <c r="I233" s="77">
        <v>12770874</v>
      </c>
      <c r="J233" s="114">
        <f>I233/H233</f>
        <v>0.60559023485477192</v>
      </c>
    </row>
    <row r="234" spans="1:10" s="44" customFormat="1" ht="14.25">
      <c r="A234" s="69"/>
      <c r="B234" s="69"/>
      <c r="C234" s="116"/>
      <c r="D234" s="83"/>
      <c r="E234" s="83"/>
      <c r="F234" s="83"/>
      <c r="G234" s="83"/>
      <c r="H234" s="79"/>
      <c r="I234" s="75"/>
      <c r="J234" s="102"/>
    </row>
    <row r="235" spans="1:10" s="44" customFormat="1" ht="14.25">
      <c r="A235" s="84">
        <v>2023</v>
      </c>
      <c r="B235" s="23" t="s">
        <v>13</v>
      </c>
      <c r="C235" s="117" t="s">
        <v>82</v>
      </c>
      <c r="D235" s="85" t="s">
        <v>361</v>
      </c>
      <c r="E235" s="85" t="s">
        <v>101</v>
      </c>
      <c r="F235" s="85" t="s">
        <v>96</v>
      </c>
      <c r="G235" s="85" t="s">
        <v>362</v>
      </c>
      <c r="H235" s="78">
        <v>10765647</v>
      </c>
      <c r="I235" s="77">
        <v>7700315</v>
      </c>
      <c r="J235" s="101">
        <f>I235/H235</f>
        <v>0.71526727562217118</v>
      </c>
    </row>
    <row r="236" spans="1:10" s="44" customFormat="1" ht="14.25">
      <c r="A236" s="69"/>
      <c r="B236" s="69"/>
      <c r="C236" s="116"/>
      <c r="D236" s="83"/>
      <c r="E236" s="83"/>
      <c r="F236" s="187"/>
      <c r="G236" s="83"/>
      <c r="H236" s="79"/>
      <c r="I236" s="75"/>
      <c r="J236" s="102"/>
    </row>
    <row r="237" spans="1:10" s="44" customFormat="1" ht="14.25">
      <c r="A237" s="84">
        <v>2023</v>
      </c>
      <c r="B237" s="23" t="s">
        <v>13</v>
      </c>
      <c r="C237" s="117" t="s">
        <v>82</v>
      </c>
      <c r="D237" s="85" t="s">
        <v>363</v>
      </c>
      <c r="E237" s="85" t="s">
        <v>101</v>
      </c>
      <c r="F237" s="170" t="s">
        <v>364</v>
      </c>
      <c r="G237" s="98" t="s">
        <v>365</v>
      </c>
      <c r="H237" s="77">
        <v>3025279</v>
      </c>
      <c r="I237" s="77">
        <v>1545165</v>
      </c>
      <c r="J237" s="114">
        <f>I237/H237</f>
        <v>0.51075123980300663</v>
      </c>
    </row>
    <row r="238" spans="1:10" s="44" customFormat="1" ht="14.25">
      <c r="A238" s="69"/>
      <c r="B238" s="69"/>
      <c r="C238" s="116"/>
      <c r="D238" s="83"/>
      <c r="E238" s="83"/>
      <c r="F238" s="172" t="s">
        <v>366</v>
      </c>
      <c r="G238" s="72"/>
      <c r="H238" s="79"/>
      <c r="I238" s="75"/>
      <c r="J238" s="102"/>
    </row>
    <row r="239" spans="1:10" s="44" customFormat="1" ht="14.25">
      <c r="A239" s="84">
        <v>2023</v>
      </c>
      <c r="B239" s="84" t="s">
        <v>13</v>
      </c>
      <c r="C239" s="117" t="s">
        <v>14</v>
      </c>
      <c r="D239" s="85" t="s">
        <v>367</v>
      </c>
      <c r="E239" s="85" t="s">
        <v>368</v>
      </c>
      <c r="F239" s="85" t="s">
        <v>369</v>
      </c>
      <c r="G239" s="76" t="s">
        <v>370</v>
      </c>
      <c r="H239" s="78">
        <v>10277320</v>
      </c>
      <c r="I239" s="77">
        <v>5348490</v>
      </c>
      <c r="J239" s="114">
        <f>I239/H239</f>
        <v>0.52041680126725642</v>
      </c>
    </row>
    <row r="240" spans="1:10" s="44" customFormat="1" ht="14.25">
      <c r="A240" s="69"/>
      <c r="B240" s="69"/>
      <c r="C240" s="116"/>
      <c r="D240" s="83"/>
      <c r="E240" s="83"/>
      <c r="F240" s="83" t="s">
        <v>371</v>
      </c>
      <c r="G240" s="83"/>
      <c r="H240" s="79"/>
      <c r="I240" s="75"/>
      <c r="J240" s="102"/>
    </row>
    <row r="241" spans="1:10" s="44" customFormat="1" ht="14.25">
      <c r="A241" s="84">
        <v>2024</v>
      </c>
      <c r="B241" s="62" t="s">
        <v>13</v>
      </c>
      <c r="C241" s="84" t="s">
        <v>14</v>
      </c>
      <c r="D241" s="76" t="s">
        <v>372</v>
      </c>
      <c r="E241" s="76" t="s">
        <v>145</v>
      </c>
      <c r="F241" s="76" t="s">
        <v>373</v>
      </c>
      <c r="G241" s="76" t="s">
        <v>374</v>
      </c>
      <c r="H241" s="77">
        <v>23510794</v>
      </c>
      <c r="I241" s="77">
        <v>17938841</v>
      </c>
      <c r="J241" s="114">
        <f>I241/H241</f>
        <v>0.76300447360476209</v>
      </c>
    </row>
    <row r="242" spans="1:10" s="44" customFormat="1" ht="14.25">
      <c r="A242" s="69"/>
      <c r="B242" s="69"/>
      <c r="C242" s="69"/>
      <c r="D242" s="71"/>
      <c r="E242" s="71"/>
      <c r="F242" s="71" t="s">
        <v>375</v>
      </c>
      <c r="G242" s="71"/>
      <c r="H242" s="75"/>
      <c r="I242" s="75"/>
      <c r="J242" s="102"/>
    </row>
    <row r="243" spans="1:10" s="44" customFormat="1" ht="14.25">
      <c r="A243" s="62">
        <v>2024</v>
      </c>
      <c r="B243" s="23" t="s">
        <v>13</v>
      </c>
      <c r="C243" s="62" t="s">
        <v>14</v>
      </c>
      <c r="D243" s="64" t="s">
        <v>376</v>
      </c>
      <c r="E243" s="64" t="s">
        <v>101</v>
      </c>
      <c r="F243" s="64" t="s">
        <v>96</v>
      </c>
      <c r="G243" s="64" t="s">
        <v>377</v>
      </c>
      <c r="H243" s="68">
        <v>4119794</v>
      </c>
      <c r="I243" s="68">
        <v>2336149</v>
      </c>
      <c r="J243" s="101">
        <f>I243/H243</f>
        <v>0.56705480905113215</v>
      </c>
    </row>
    <row r="244" spans="1:10" s="44" customFormat="1" ht="14.25">
      <c r="A244" s="116"/>
      <c r="B244" s="116"/>
      <c r="C244" s="116"/>
      <c r="D244" s="83"/>
      <c r="E244" s="83"/>
      <c r="F244" s="157" t="s">
        <v>347</v>
      </c>
      <c r="G244" s="83"/>
      <c r="H244" s="79"/>
      <c r="I244" s="79"/>
      <c r="J244" s="102"/>
    </row>
    <row r="245" spans="1:10" s="44" customFormat="1" ht="14.25">
      <c r="A245" s="84">
        <v>2024</v>
      </c>
      <c r="B245" s="84" t="s">
        <v>21</v>
      </c>
      <c r="C245" s="117" t="s">
        <v>82</v>
      </c>
      <c r="D245" s="85" t="s">
        <v>378</v>
      </c>
      <c r="E245" s="85" t="s">
        <v>104</v>
      </c>
      <c r="F245" s="85" t="s">
        <v>238</v>
      </c>
      <c r="G245" s="85" t="s">
        <v>379</v>
      </c>
      <c r="H245" s="78">
        <v>7099253</v>
      </c>
      <c r="I245" s="77">
        <v>2616768</v>
      </c>
      <c r="J245" s="114">
        <f>I245/H245</f>
        <v>0.36859765386583632</v>
      </c>
    </row>
    <row r="246" spans="1:10" s="44" customFormat="1" ht="14.25">
      <c r="A246" s="69"/>
      <c r="B246" s="69"/>
      <c r="C246" s="116"/>
      <c r="D246" s="83"/>
      <c r="E246" s="83"/>
      <c r="F246" s="83" t="s">
        <v>380</v>
      </c>
      <c r="G246" s="83"/>
      <c r="H246" s="79"/>
      <c r="I246" s="75"/>
      <c r="J246" s="102"/>
    </row>
    <row r="247" spans="1:10" s="44" customFormat="1" ht="14.25">
      <c r="A247" s="84">
        <v>2024</v>
      </c>
      <c r="B247" s="84" t="s">
        <v>13</v>
      </c>
      <c r="C247" s="117" t="s">
        <v>14</v>
      </c>
      <c r="D247" s="85" t="s">
        <v>381</v>
      </c>
      <c r="E247" s="85" t="s">
        <v>145</v>
      </c>
      <c r="F247" s="85" t="s">
        <v>382</v>
      </c>
      <c r="G247" s="85" t="s">
        <v>383</v>
      </c>
      <c r="H247" s="78">
        <v>8336590</v>
      </c>
      <c r="I247" s="77">
        <v>4195566</v>
      </c>
      <c r="J247" s="114">
        <f>I247/H247</f>
        <v>0.50327124159878323</v>
      </c>
    </row>
    <row r="248" spans="1:10" s="44" customFormat="1" ht="14.25">
      <c r="A248" s="69"/>
      <c r="B248" s="69"/>
      <c r="C248" s="116"/>
      <c r="D248" s="83"/>
      <c r="E248" s="83"/>
      <c r="F248" s="83" t="s">
        <v>384</v>
      </c>
      <c r="G248" s="83"/>
      <c r="H248" s="79"/>
      <c r="I248" s="75"/>
      <c r="J248" s="102"/>
    </row>
    <row r="249" spans="1:10" s="44" customFormat="1" ht="14.25">
      <c r="A249" s="84">
        <v>2024</v>
      </c>
      <c r="B249" s="84" t="s">
        <v>21</v>
      </c>
      <c r="C249" s="117" t="s">
        <v>82</v>
      </c>
      <c r="D249" s="85" t="s">
        <v>385</v>
      </c>
      <c r="E249" s="85" t="s">
        <v>150</v>
      </c>
      <c r="F249" s="85" t="s">
        <v>386</v>
      </c>
      <c r="G249" s="85" t="s">
        <v>387</v>
      </c>
      <c r="H249" s="78">
        <v>2221313</v>
      </c>
      <c r="I249" s="77">
        <v>916047</v>
      </c>
      <c r="J249" s="114">
        <f>I249/H249</f>
        <v>0.41238987931912341</v>
      </c>
    </row>
    <row r="250" spans="1:10" s="44" customFormat="1" ht="14.25">
      <c r="A250" s="69"/>
      <c r="B250" s="69"/>
      <c r="C250" s="116"/>
      <c r="D250" s="83"/>
      <c r="E250" s="83"/>
      <c r="F250" s="83"/>
      <c r="G250" s="83"/>
      <c r="H250" s="79"/>
      <c r="I250" s="75"/>
      <c r="J250" s="102"/>
    </row>
    <row r="251" spans="1:10" s="44" customFormat="1" ht="14.25">
      <c r="A251" s="84">
        <v>2024</v>
      </c>
      <c r="B251" s="84" t="s">
        <v>13</v>
      </c>
      <c r="C251" s="117" t="s">
        <v>82</v>
      </c>
      <c r="D251" s="85" t="s">
        <v>388</v>
      </c>
      <c r="E251" s="76" t="s">
        <v>145</v>
      </c>
      <c r="F251" s="85" t="s">
        <v>389</v>
      </c>
      <c r="G251" s="85" t="s">
        <v>390</v>
      </c>
      <c r="H251" s="78">
        <v>3421485</v>
      </c>
      <c r="I251" s="77">
        <v>1406418</v>
      </c>
      <c r="J251" s="114">
        <v>0.41110000000000002</v>
      </c>
    </row>
    <row r="252" spans="1:10" s="44" customFormat="1" ht="14.25">
      <c r="A252" s="69"/>
      <c r="B252" s="69"/>
      <c r="C252" s="116"/>
      <c r="D252" s="83"/>
      <c r="E252" s="83"/>
      <c r="F252" s="83"/>
      <c r="G252" s="83"/>
      <c r="H252" s="79"/>
      <c r="I252" s="75"/>
      <c r="J252" s="102"/>
    </row>
    <row r="253" spans="1:10" s="44" customFormat="1" ht="14.25">
      <c r="A253" s="84">
        <v>2025</v>
      </c>
      <c r="B253" s="84" t="s">
        <v>13</v>
      </c>
      <c r="C253" s="117" t="s">
        <v>82</v>
      </c>
      <c r="D253" s="85" t="s">
        <v>391</v>
      </c>
      <c r="E253" s="76" t="s">
        <v>145</v>
      </c>
      <c r="F253" s="85" t="s">
        <v>96</v>
      </c>
      <c r="G253" s="85" t="s">
        <v>392</v>
      </c>
      <c r="H253" s="78">
        <v>4918807</v>
      </c>
      <c r="I253" s="77">
        <v>2444867</v>
      </c>
      <c r="J253" s="114">
        <v>0.497</v>
      </c>
    </row>
    <row r="254" spans="1:10" s="44" customFormat="1" ht="14.25">
      <c r="A254" s="69"/>
      <c r="B254" s="69"/>
      <c r="C254" s="116"/>
      <c r="D254" s="83"/>
      <c r="E254" s="83"/>
      <c r="F254" s="83"/>
      <c r="G254" s="71"/>
      <c r="H254" s="79"/>
      <c r="I254" s="75"/>
      <c r="J254" s="102"/>
    </row>
    <row r="255" spans="1:10" s="44" customFormat="1" ht="14.25">
      <c r="A255" s="62">
        <v>2025</v>
      </c>
      <c r="B255" s="62" t="s">
        <v>21</v>
      </c>
      <c r="C255" s="126" t="s">
        <v>82</v>
      </c>
      <c r="D255" s="81" t="s">
        <v>393</v>
      </c>
      <c r="E255" s="81" t="s">
        <v>104</v>
      </c>
      <c r="F255" s="81" t="s">
        <v>394</v>
      </c>
      <c r="G255" s="81" t="s">
        <v>395</v>
      </c>
      <c r="H255" s="82">
        <v>2397143.36</v>
      </c>
      <c r="I255" s="68">
        <v>1819861.98</v>
      </c>
      <c r="J255" s="101">
        <v>0.76</v>
      </c>
    </row>
    <row r="256" spans="1:10" s="44" customFormat="1" ht="14.25">
      <c r="A256" s="69"/>
      <c r="B256" s="69"/>
      <c r="C256" s="116"/>
      <c r="D256" s="83"/>
      <c r="E256" s="83"/>
      <c r="F256" s="83"/>
      <c r="G256" s="83"/>
      <c r="H256" s="79"/>
      <c r="I256" s="75"/>
      <c r="J256" s="102"/>
    </row>
    <row r="257" spans="1:10" s="44" customFormat="1" ht="14.25">
      <c r="A257" s="62">
        <v>2025</v>
      </c>
      <c r="B257" s="62" t="s">
        <v>21</v>
      </c>
      <c r="C257" s="126" t="s">
        <v>14</v>
      </c>
      <c r="D257" s="81" t="s">
        <v>396</v>
      </c>
      <c r="E257" s="81" t="s">
        <v>290</v>
      </c>
      <c r="F257" s="170" t="s">
        <v>355</v>
      </c>
      <c r="G257" s="81" t="s">
        <v>397</v>
      </c>
      <c r="H257" s="82">
        <v>16026945</v>
      </c>
      <c r="I257" s="68">
        <v>10466999</v>
      </c>
      <c r="J257" s="101">
        <v>0.65</v>
      </c>
    </row>
    <row r="258" spans="1:10" s="44" customFormat="1" ht="14.25">
      <c r="A258" s="84"/>
      <c r="B258" s="84"/>
      <c r="C258" s="117"/>
      <c r="D258" s="85"/>
      <c r="E258" s="85"/>
      <c r="F258" s="171" t="s">
        <v>142</v>
      </c>
      <c r="G258" s="85"/>
      <c r="H258" s="78"/>
      <c r="I258" s="77"/>
      <c r="J258" s="114"/>
    </row>
    <row r="259" spans="1:10" s="44" customFormat="1" ht="14.25">
      <c r="A259" s="69"/>
      <c r="B259" s="69"/>
      <c r="C259" s="116"/>
      <c r="D259" s="83"/>
      <c r="E259" s="83"/>
      <c r="F259" s="172" t="s">
        <v>357</v>
      </c>
      <c r="G259" s="83"/>
      <c r="H259" s="79"/>
      <c r="I259" s="75"/>
      <c r="J259" s="102"/>
    </row>
    <row r="260" spans="1:10" s="44" customFormat="1" ht="14.25">
      <c r="A260" s="84">
        <v>2025</v>
      </c>
      <c r="B260" s="84" t="s">
        <v>13</v>
      </c>
      <c r="C260" s="117" t="s">
        <v>82</v>
      </c>
      <c r="D260" s="85" t="s">
        <v>398</v>
      </c>
      <c r="E260" s="85" t="s">
        <v>145</v>
      </c>
      <c r="F260" s="85" t="s">
        <v>399</v>
      </c>
      <c r="G260" s="85" t="s">
        <v>400</v>
      </c>
      <c r="H260" s="78">
        <v>3504492</v>
      </c>
      <c r="I260" s="77">
        <v>1128753</v>
      </c>
      <c r="J260" s="114">
        <v>0.74</v>
      </c>
    </row>
    <row r="261" spans="1:10" s="44" customFormat="1" ht="14.25">
      <c r="A261" s="84"/>
      <c r="B261" s="84"/>
      <c r="C261" s="117"/>
      <c r="D261" s="85"/>
      <c r="E261" s="85"/>
      <c r="F261" s="85" t="s">
        <v>401</v>
      </c>
      <c r="G261" s="85"/>
      <c r="H261" s="78"/>
      <c r="I261" s="77"/>
      <c r="J261" s="114"/>
    </row>
    <row r="262" spans="1:10" s="44" customFormat="1" ht="14.25">
      <c r="A262" s="62">
        <v>2025</v>
      </c>
      <c r="B262" s="62" t="s">
        <v>21</v>
      </c>
      <c r="C262" s="126" t="s">
        <v>82</v>
      </c>
      <c r="D262" s="81" t="s">
        <v>402</v>
      </c>
      <c r="E262" s="81" t="s">
        <v>104</v>
      </c>
      <c r="F262" s="170" t="s">
        <v>403</v>
      </c>
      <c r="G262" s="65" t="s">
        <v>404</v>
      </c>
      <c r="H262" s="82">
        <v>3978903</v>
      </c>
      <c r="I262" s="68">
        <v>1644545</v>
      </c>
      <c r="J262" s="101">
        <v>0.71</v>
      </c>
    </row>
    <row r="263" spans="1:10" s="44" customFormat="1" ht="14.25">
      <c r="A263" s="84"/>
      <c r="B263" s="84"/>
      <c r="C263" s="117"/>
      <c r="D263" s="85"/>
      <c r="E263" s="85"/>
      <c r="F263" s="171" t="s">
        <v>405</v>
      </c>
      <c r="G263" s="98"/>
      <c r="H263" s="78"/>
      <c r="I263" s="77"/>
      <c r="J263" s="114"/>
    </row>
    <row r="264" spans="1:10" s="44" customFormat="1" ht="14.25">
      <c r="A264" s="69"/>
      <c r="B264" s="69"/>
      <c r="C264" s="116"/>
      <c r="D264" s="83"/>
      <c r="E264" s="83"/>
      <c r="F264" s="172" t="s">
        <v>406</v>
      </c>
      <c r="G264" s="72"/>
      <c r="H264" s="79"/>
      <c r="I264" s="75"/>
      <c r="J264" s="102"/>
    </row>
    <row r="265" spans="1:10" s="44" customFormat="1" ht="14.25">
      <c r="A265" s="62">
        <v>2025</v>
      </c>
      <c r="B265" s="62" t="s">
        <v>21</v>
      </c>
      <c r="C265" s="126" t="s">
        <v>14</v>
      </c>
      <c r="D265" s="81" t="s">
        <v>407</v>
      </c>
      <c r="E265" s="81" t="s">
        <v>408</v>
      </c>
      <c r="F265" s="85" t="s">
        <v>409</v>
      </c>
      <c r="G265" s="85" t="s">
        <v>410</v>
      </c>
      <c r="H265" s="82">
        <v>9348016</v>
      </c>
      <c r="I265" s="68">
        <v>6182596</v>
      </c>
      <c r="J265" s="101">
        <v>0.67</v>
      </c>
    </row>
    <row r="266" spans="1:10" s="44" customFormat="1" ht="14.25">
      <c r="A266" s="69"/>
      <c r="B266" s="69"/>
      <c r="C266" s="116"/>
      <c r="D266" s="83"/>
      <c r="E266" s="83"/>
      <c r="F266" s="83" t="s">
        <v>411</v>
      </c>
      <c r="G266" s="83"/>
      <c r="H266" s="79"/>
      <c r="I266" s="75"/>
      <c r="J266" s="102"/>
    </row>
    <row r="267" spans="1:10" s="44" customFormat="1" ht="14.25">
      <c r="A267" s="62">
        <v>2025</v>
      </c>
      <c r="B267" s="62" t="s">
        <v>13</v>
      </c>
      <c r="C267" s="126" t="s">
        <v>14</v>
      </c>
      <c r="D267" s="81" t="s">
        <v>412</v>
      </c>
      <c r="E267" s="85" t="s">
        <v>104</v>
      </c>
      <c r="F267" s="81" t="s">
        <v>254</v>
      </c>
      <c r="G267" s="85" t="s">
        <v>413</v>
      </c>
      <c r="H267" s="188">
        <v>6107643</v>
      </c>
      <c r="I267" s="189">
        <v>5109574</v>
      </c>
      <c r="J267" s="101">
        <v>0.83650000000000002</v>
      </c>
    </row>
    <row r="268" spans="1:10" s="44" customFormat="1" ht="14.25">
      <c r="A268" s="69"/>
      <c r="B268" s="69"/>
      <c r="C268" s="116"/>
      <c r="D268" s="83"/>
      <c r="E268" s="83"/>
      <c r="F268" s="83" t="s">
        <v>414</v>
      </c>
      <c r="G268" s="83"/>
      <c r="H268" s="79"/>
      <c r="I268" s="75"/>
      <c r="J268" s="102"/>
    </row>
    <row r="269" spans="1:10" s="44" customFormat="1" ht="14.25">
      <c r="A269" s="84"/>
      <c r="B269" s="84"/>
      <c r="C269" s="117"/>
      <c r="D269" s="85"/>
      <c r="E269" s="85"/>
      <c r="F269" s="85"/>
      <c r="G269" s="85"/>
      <c r="H269" s="78"/>
      <c r="I269" s="77"/>
      <c r="J269" s="114"/>
    </row>
    <row r="270" spans="1:10" s="44" customFormat="1" ht="15">
      <c r="A270" s="32"/>
      <c r="B270" s="32"/>
      <c r="C270" s="32"/>
      <c r="D270" s="45"/>
      <c r="E270" s="45"/>
      <c r="F270" s="45"/>
      <c r="G270" s="118" t="s">
        <v>415</v>
      </c>
      <c r="H270" s="119">
        <f>SUM(H6:H268)</f>
        <v>1058226001.36</v>
      </c>
      <c r="I270" s="119">
        <f>SUM(I6:I268)</f>
        <v>575586188.33459997</v>
      </c>
      <c r="J270" s="121">
        <f>I270/H270</f>
        <v>0.54391612717403848</v>
      </c>
    </row>
    <row r="271" spans="1:10">
      <c r="D271" s="10"/>
      <c r="G271" s="9"/>
      <c r="H271" s="11"/>
      <c r="I271" s="11"/>
      <c r="J271" s="199"/>
    </row>
    <row r="272" spans="1:10">
      <c r="J272" s="200"/>
    </row>
    <row r="273" spans="10:10">
      <c r="J273" s="200"/>
    </row>
    <row r="274" spans="10:10">
      <c r="J274" s="200"/>
    </row>
    <row r="275" spans="10:10">
      <c r="J275" s="200"/>
    </row>
    <row r="276" spans="10:10">
      <c r="J276" s="200"/>
    </row>
    <row r="277" spans="10:10">
      <c r="J277" s="200"/>
    </row>
    <row r="278" spans="10:10">
      <c r="J278" s="200"/>
    </row>
    <row r="279" spans="10:10">
      <c r="J279" s="200"/>
    </row>
    <row r="280" spans="10:10">
      <c r="J280" s="200"/>
    </row>
    <row r="281" spans="10:10">
      <c r="J281" s="200"/>
    </row>
    <row r="282" spans="10:10">
      <c r="J282" s="200"/>
    </row>
    <row r="283" spans="10:10">
      <c r="J283" s="200"/>
    </row>
    <row r="284" spans="10:10">
      <c r="J284" s="200"/>
    </row>
    <row r="285" spans="10:10">
      <c r="J285" s="200"/>
    </row>
    <row r="286" spans="10:10">
      <c r="J286" s="200"/>
    </row>
    <row r="287" spans="10:10">
      <c r="J287" s="200"/>
    </row>
    <row r="288" spans="10:10">
      <c r="J288" s="200"/>
    </row>
    <row r="289" spans="10:10">
      <c r="J289" s="200"/>
    </row>
    <row r="290" spans="10:10">
      <c r="J290" s="200"/>
    </row>
    <row r="291" spans="10:10">
      <c r="J291" s="200"/>
    </row>
    <row r="292" spans="10:10">
      <c r="J292" s="200"/>
    </row>
    <row r="293" spans="10:10">
      <c r="J293" s="200"/>
    </row>
    <row r="294" spans="10:10">
      <c r="J294" s="200"/>
    </row>
    <row r="295" spans="10:10">
      <c r="J295" s="200"/>
    </row>
    <row r="296" spans="10:10">
      <c r="J296" s="200"/>
    </row>
    <row r="297" spans="10:10">
      <c r="J297" s="200"/>
    </row>
  </sheetData>
  <autoFilter ref="A1:J271" xr:uid="{97EC85ED-161E-4F34-805C-710284C3647C}"/>
  <phoneticPr fontId="0" type="noConversion"/>
  <pageMargins left="0.23622047244094491" right="0.23622047244094491" top="0.74803149606299213" bottom="0.74803149606299213" header="0.31496062992125984" footer="0.31496062992125984"/>
  <pageSetup paperSize="9" scale="48" fitToHeight="10" orientation="landscape" r:id="rId1"/>
  <headerFooter alignWithMargins="0">
    <oddHeader>&amp;CPage &amp;P</oddHeader>
    <oddFooter>&amp;COfficial Co-Productions - 1988-2024 - Updated 19 January 2024 (Internal NZFC Only)</oddFooter>
  </headerFooter>
  <rowBreaks count="3" manualBreakCount="3">
    <brk id="72" max="7" man="1"/>
    <brk id="146" max="7" man="1"/>
    <brk id="215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 xmlns="4f9c820c-e7e2-444d-97ee-45f2b3485c1d">NA</Project>
    <PRAText2 xmlns="4f9c820c-e7e2-444d-97ee-45f2b3485c1d" xsi:nil="true"/>
    <Subactivity xmlns="4f9c820c-e7e2-444d-97ee-45f2b3485c1d">Certification Approvals</Subactivity>
    <Activity xmlns="4f9c820c-e7e2-444d-97ee-45f2b3485c1d">NZ Industry Promotion</Activity>
    <FunctionGroup xmlns="4f9c820c-e7e2-444d-97ee-45f2b3485c1d" xsi:nil="true"/>
    <CategoryName xmlns="4f9c820c-e7e2-444d-97ee-45f2b3485c1d">NA</CategoryName>
    <SecurityClassification xmlns="15ffb055-6eb4-45a1-bc20-bf2ac0d420da" xsi:nil="true"/>
    <PRADate1 xmlns="4f9c820c-e7e2-444d-97ee-45f2b3485c1d" xsi:nil="true"/>
    <Narrative xmlns="4f9c820c-e7e2-444d-97ee-45f2b3485c1d" xsi:nil="true"/>
    <ProjectNumber xmlns="ade899c0-32e2-4bac-a990-d073824810cf" xsi:nil="true"/>
    <PRAText3 xmlns="4f9c820c-e7e2-444d-97ee-45f2b3485c1d" xsi:nil="true"/>
    <PRADateTrigger xmlns="4f9c820c-e7e2-444d-97ee-45f2b3485c1d" xsi:nil="true"/>
    <AggregationStatus xmlns="4f9c820c-e7e2-444d-97ee-45f2b3485c1d">Normal</AggregationStatus>
    <Case xmlns="4f9c820c-e7e2-444d-97ee-45f2b3485c1d">NA</Case>
    <AggregationNarrative xmlns="725c79e5-42ce-4aa0-ac78-b6418001f0d2" xsi:nil="true"/>
    <PRAText1 xmlns="4f9c820c-e7e2-444d-97ee-45f2b3485c1d" xsi:nil="true"/>
    <DocumentType xmlns="4f9c820c-e7e2-444d-97ee-45f2b3485c1d" xsi:nil="true"/>
    <PRADateDisposal xmlns="4f9c820c-e7e2-444d-97ee-45f2b3485c1d" xsi:nil="true"/>
    <CategoryValue xmlns="4f9c820c-e7e2-444d-97ee-45f2b3485c1d">NA</CategoryValue>
    <PRADate2 xmlns="4f9c820c-e7e2-444d-97ee-45f2b3485c1d" xsi:nil="true"/>
    <PRAText4 xmlns="4f9c820c-e7e2-444d-97ee-45f2b3485c1d" xsi:nil="true"/>
    <Level2 xmlns="c91a514c-9034-4fa3-897a-8352025b26ed">NA</Level2>
    <Channel xmlns="c91a514c-9034-4fa3-897a-8352025b26ed">NA</Channel>
    <KeyWords xmlns="15ffb055-6eb4-45a1-bc20-bf2ac0d420da" xsi:nil="true"/>
    <PRADate3 xmlns="4f9c820c-e7e2-444d-97ee-45f2b3485c1d" xsi:nil="true"/>
    <PRAType xmlns="4f9c820c-e7e2-444d-97ee-45f2b3485c1d">Doc</PRAType>
    <Year xmlns="c91a514c-9034-4fa3-897a-8352025b26ed">NA</Year>
    <PRAText5 xmlns="4f9c820c-e7e2-444d-97ee-45f2b3485c1d" xsi:nil="true"/>
    <Level3 xmlns="c91a514c-9034-4fa3-897a-8352025b26ed" xsi:nil="true"/>
    <BusinessValue xmlns="4f9c820c-e7e2-444d-97ee-45f2b3485c1d" xsi:nil="true"/>
    <Team xmlns="c91a514c-9034-4fa3-897a-8352025b26ed">Co-Production Administration</Team>
    <RelatedPeople xmlns="4f9c820c-e7e2-444d-97ee-45f2b3485c1d">
      <UserInfo>
        <DisplayName/>
        <AccountId xsi:nil="true"/>
        <AccountType/>
      </UserInfo>
    </RelatedPeople>
    <Function xmlns="4f9c820c-e7e2-444d-97ee-45f2b3485c1d">NZ Industry Promotion</Function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eDocument" ma:contentTypeID="0x010100B225218515F2FE4ABF5240633671FCBB0056548481043B474EB20A4E8FB3BE84D4" ma:contentTypeVersion="54" ma:contentTypeDescription="Create a new document." ma:contentTypeScope="" ma:versionID="4c25e47d758eebac38a2537afc626908">
  <xsd:schema xmlns:xsd="http://www.w3.org/2001/XMLSchema" xmlns:xs="http://www.w3.org/2001/XMLSchema" xmlns:p="http://schemas.microsoft.com/office/2006/metadata/properties" xmlns:ns2="4f9c820c-e7e2-444d-97ee-45f2b3485c1d" xmlns:ns3="15ffb055-6eb4-45a1-bc20-bf2ac0d420da" xmlns:ns4="725c79e5-42ce-4aa0-ac78-b6418001f0d2" xmlns:ns5="c91a514c-9034-4fa3-897a-8352025b26ed" xmlns:ns6="ade899c0-32e2-4bac-a990-d073824810cf" targetNamespace="http://schemas.microsoft.com/office/2006/metadata/properties" ma:root="true" ma:fieldsID="598a95e404512f0e4c95fd8eaa50010d" ns2:_="" ns3:_="" ns4:_="" ns5:_="" ns6:_="">
    <xsd:import namespace="4f9c820c-e7e2-444d-97ee-45f2b3485c1d"/>
    <xsd:import namespace="15ffb055-6eb4-45a1-bc20-bf2ac0d420da"/>
    <xsd:import namespace="725c79e5-42ce-4aa0-ac78-b6418001f0d2"/>
    <xsd:import namespace="c91a514c-9034-4fa3-897a-8352025b26ed"/>
    <xsd:import namespace="ade899c0-32e2-4bac-a990-d073824810cf"/>
    <xsd:element name="properties">
      <xsd:complexType>
        <xsd:sequence>
          <xsd:element name="documentManagement">
            <xsd:complexType>
              <xsd:all>
                <xsd:element ref="ns2:DocumentType" minOccurs="0"/>
                <xsd:element ref="ns3:KeyWords" minOccurs="0"/>
                <xsd:element ref="ns2:Narrative" minOccurs="0"/>
                <xsd:element ref="ns3:SecurityClassification" minOccurs="0"/>
                <xsd:element ref="ns2:Subactivity" minOccurs="0"/>
                <xsd:element ref="ns2:Case" minOccurs="0"/>
                <xsd:element ref="ns2:RelatedPeople" minOccurs="0"/>
                <xsd:element ref="ns2:CategoryName" minOccurs="0"/>
                <xsd:element ref="ns2:CategoryValue" minOccurs="0"/>
                <xsd:element ref="ns2:BusinessValue" minOccurs="0"/>
                <xsd:element ref="ns2:FunctionGroup" minOccurs="0"/>
                <xsd:element ref="ns2:Function" minOccurs="0"/>
                <xsd:element ref="ns2:PRAType" minOccurs="0"/>
                <xsd:element ref="ns2:PRADate1" minOccurs="0"/>
                <xsd:element ref="ns2:PRADate2" minOccurs="0"/>
                <xsd:element ref="ns2:PRADate3" minOccurs="0"/>
                <xsd:element ref="ns2:PRADateDisposal" minOccurs="0"/>
                <xsd:element ref="ns2:PRADateTrigger" minOccurs="0"/>
                <xsd:element ref="ns2:PRAText1" minOccurs="0"/>
                <xsd:element ref="ns2:PRAText2" minOccurs="0"/>
                <xsd:element ref="ns2:PRAText3" minOccurs="0"/>
                <xsd:element ref="ns2:PRAText4" minOccurs="0"/>
                <xsd:element ref="ns2:PRAText5" minOccurs="0"/>
                <xsd:element ref="ns2:AggregationStatus" minOccurs="0"/>
                <xsd:element ref="ns2:Project" minOccurs="0"/>
                <xsd:element ref="ns2:Activity" minOccurs="0"/>
                <xsd:element ref="ns4:AggregationNarrative" minOccurs="0"/>
                <xsd:element ref="ns5:Channel" minOccurs="0"/>
                <xsd:element ref="ns5:Team" minOccurs="0"/>
                <xsd:element ref="ns5:Level2" minOccurs="0"/>
                <xsd:element ref="ns5:Level3" minOccurs="0"/>
                <xsd:element ref="ns5:Year" minOccurs="0"/>
                <xsd:element ref="ns6:Project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9c820c-e7e2-444d-97ee-45f2b3485c1d" elementFormDefault="qualified">
    <xsd:import namespace="http://schemas.microsoft.com/office/2006/documentManagement/types"/>
    <xsd:import namespace="http://schemas.microsoft.com/office/infopath/2007/PartnerControls"/>
    <xsd:element name="DocumentType" ma:index="8" nillable="true" ma:displayName="Document Type" ma:default="" ma:format="Dropdown" ma:hidden="true" ma:internalName="DocumentType" ma:readOnly="false">
      <xsd:simpleType>
        <xsd:restriction base="dms:Choice">
          <xsd:enumeration value="APPLICATION, certificate, consent related"/>
          <xsd:enumeration value="CONTRACT, Variation, Agreement"/>
          <xsd:enumeration value="CORRESPONDENCE"/>
          <xsd:enumeration value="DRAWING, Plan, Map"/>
          <xsd:enumeration value="EMPLOYMENT related"/>
          <xsd:enumeration value="FINANCIAL related"/>
          <xsd:enumeration value="KNOWLEDGE article"/>
          <xsd:enumeration value="MEETING related"/>
          <xsd:enumeration value="MEMO, Filenote, Email"/>
          <xsd:enumeration value="MODEL, Calculation, Working"/>
          <xsd:enumeration value="PHOTO, Image or Multi-media"/>
          <xsd:enumeration value="PRESENTATION"/>
          <xsd:enumeration value="PUBLICATION material"/>
          <xsd:enumeration value="PURCHASING related"/>
          <xsd:enumeration value="REPORT, or planning related"/>
          <xsd:enumeration value="RULES, Policy, Bylaw, procedure"/>
          <xsd:enumeration value="SERVICE REQUEST related"/>
          <xsd:enumeration value="SPECIFICATION or standard"/>
          <xsd:enumeration value="SUPPLIER PRODUCT Info"/>
          <xsd:enumeration value="TEMPLATE, Checklist or Form"/>
        </xsd:restriction>
      </xsd:simpleType>
    </xsd:element>
    <xsd:element name="Narrative" ma:index="10" nillable="true" ma:displayName="Narrative" ma:default="" ma:hidden="true" ma:internalName="Narrative" ma:readOnly="false">
      <xsd:simpleType>
        <xsd:restriction base="dms:Note"/>
      </xsd:simpleType>
    </xsd:element>
    <xsd:element name="Subactivity" ma:index="12" nillable="true" ma:displayName="Subactivity" ma:default="Certification Approvals" ma:hidden="true" ma:internalName="Subactivity">
      <xsd:simpleType>
        <xsd:restriction base="dms:Text">
          <xsd:maxLength value="255"/>
        </xsd:restriction>
      </xsd:simpleType>
    </xsd:element>
    <xsd:element name="Case" ma:index="13" nillable="true" ma:displayName="Case" ma:default="NA" ma:hidden="true" ma:internalName="Case">
      <xsd:simpleType>
        <xsd:restriction base="dms:Text">
          <xsd:maxLength value="255"/>
        </xsd:restriction>
      </xsd:simpleType>
    </xsd:element>
    <xsd:element name="RelatedPeople" ma:index="14" nillable="true" ma:displayName="Related People" ma:hidden="true" ma:list="UserInfo" ma:SharePointGroup="0" ma:internalName="RelatedPeople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ategoryName" ma:index="15" nillable="true" ma:displayName="Category 1" ma:default="NA" ma:hidden="true" ma:internalName="CategoryName">
      <xsd:simpleType>
        <xsd:restriction base="dms:Text">
          <xsd:maxLength value="255"/>
        </xsd:restriction>
      </xsd:simpleType>
    </xsd:element>
    <xsd:element name="CategoryValue" ma:index="16" nillable="true" ma:displayName="Category 2" ma:default="NA" ma:hidden="true" ma:internalName="CategoryValue">
      <xsd:simpleType>
        <xsd:restriction base="dms:Text">
          <xsd:maxLength value="255"/>
        </xsd:restriction>
      </xsd:simpleType>
    </xsd:element>
    <xsd:element name="BusinessValue" ma:index="17" nillable="true" ma:displayName="Business Value" ma:hidden="true" ma:internalName="BusinessValue" ma:readOnly="false">
      <xsd:simpleType>
        <xsd:restriction base="dms:Text">
          <xsd:maxLength value="255"/>
        </xsd:restriction>
      </xsd:simpleType>
    </xsd:element>
    <xsd:element name="FunctionGroup" ma:index="18" nillable="true" ma:displayName="Function Group" ma:hidden="true" ma:internalName="FunctionGroup" ma:readOnly="false">
      <xsd:simpleType>
        <xsd:restriction base="dms:Text">
          <xsd:maxLength value="255"/>
        </xsd:restriction>
      </xsd:simpleType>
    </xsd:element>
    <xsd:element name="Function" ma:index="19" nillable="true" ma:displayName="Function" ma:default="NZ Industry Promotion" ma:hidden="true" ma:internalName="Function" ma:readOnly="false">
      <xsd:simpleType>
        <xsd:restriction base="dms:Text">
          <xsd:maxLength value="255"/>
        </xsd:restriction>
      </xsd:simpleType>
    </xsd:element>
    <xsd:element name="PRAType" ma:index="20" nillable="true" ma:displayName="PRA Type" ma:default="Doc" ma:hidden="true" ma:internalName="PRAType">
      <xsd:simpleType>
        <xsd:restriction base="dms:Text">
          <xsd:maxLength value="255"/>
        </xsd:restriction>
      </xsd:simpleType>
    </xsd:element>
    <xsd:element name="PRADate1" ma:index="21" nillable="true" ma:displayName="PRA Date 1" ma:format="DateOnly" ma:hidden="true" ma:internalName="PRADate1" ma:readOnly="false">
      <xsd:simpleType>
        <xsd:restriction base="dms:DateTime"/>
      </xsd:simpleType>
    </xsd:element>
    <xsd:element name="PRADate2" ma:index="22" nillable="true" ma:displayName="PRA Date 2" ma:format="DateOnly" ma:hidden="true" ma:internalName="PRADate2" ma:readOnly="false">
      <xsd:simpleType>
        <xsd:restriction base="dms:DateTime"/>
      </xsd:simpleType>
    </xsd:element>
    <xsd:element name="PRADate3" ma:index="23" nillable="true" ma:displayName="PRA Date 3" ma:format="DateOnly" ma:hidden="true" ma:internalName="PRADate3" ma:readOnly="false">
      <xsd:simpleType>
        <xsd:restriction base="dms:DateTime"/>
      </xsd:simpleType>
    </xsd:element>
    <xsd:element name="PRADateDisposal" ma:index="24" nillable="true" ma:displayName="PRA Date Disposal" ma:format="DateOnly" ma:hidden="true" ma:internalName="PRADateDisposal" ma:readOnly="false">
      <xsd:simpleType>
        <xsd:restriction base="dms:DateTime"/>
      </xsd:simpleType>
    </xsd:element>
    <xsd:element name="PRADateTrigger" ma:index="25" nillable="true" ma:displayName="PRA Date Trigger" ma:format="DateOnly" ma:hidden="true" ma:internalName="PRADateTrigger" ma:readOnly="false">
      <xsd:simpleType>
        <xsd:restriction base="dms:DateTime"/>
      </xsd:simpleType>
    </xsd:element>
    <xsd:element name="PRAText1" ma:index="26" nillable="true" ma:displayName="PRA Text 1" ma:hidden="true" ma:internalName="PRAText1" ma:readOnly="false">
      <xsd:simpleType>
        <xsd:restriction base="dms:Text">
          <xsd:maxLength value="255"/>
        </xsd:restriction>
      </xsd:simpleType>
    </xsd:element>
    <xsd:element name="PRAText2" ma:index="27" nillable="true" ma:displayName="PRA Text 2" ma:hidden="true" ma:internalName="PRAText2" ma:readOnly="false">
      <xsd:simpleType>
        <xsd:restriction base="dms:Text">
          <xsd:maxLength value="255"/>
        </xsd:restriction>
      </xsd:simpleType>
    </xsd:element>
    <xsd:element name="PRAText3" ma:index="28" nillable="true" ma:displayName="PRA Text 3" ma:hidden="true" ma:internalName="PRAText3" ma:readOnly="false">
      <xsd:simpleType>
        <xsd:restriction base="dms:Text">
          <xsd:maxLength value="255"/>
        </xsd:restriction>
      </xsd:simpleType>
    </xsd:element>
    <xsd:element name="PRAText4" ma:index="29" nillable="true" ma:displayName="PRA Text 4" ma:hidden="true" ma:internalName="PRAText4" ma:readOnly="false">
      <xsd:simpleType>
        <xsd:restriction base="dms:Text">
          <xsd:maxLength value="255"/>
        </xsd:restriction>
      </xsd:simpleType>
    </xsd:element>
    <xsd:element name="PRAText5" ma:index="30" nillable="true" ma:displayName="PRA Text 5" ma:hidden="true" ma:internalName="PRAText5" ma:readOnly="false">
      <xsd:simpleType>
        <xsd:restriction base="dms:Text">
          <xsd:maxLength value="255"/>
        </xsd:restriction>
      </xsd:simpleType>
    </xsd:element>
    <xsd:element name="AggregationStatus" ma:index="31" nillable="true" ma:displayName="Aggregation Status" ma:default="Normal" ma:format="Dropdown" ma:hidden="true" ma:internalName="AggregationStatus" ma:readOnly="false">
      <xsd:simpleType>
        <xsd:union memberTypes="dms:Text">
          <xsd:simpleType>
            <xsd:restriction base="dms:Choice">
              <xsd:enumeration value="Delete Soon"/>
              <xsd:enumeration value="Transfer Soon"/>
              <xsd:enumeration value="Appraise Soon"/>
              <xsd:enumeration value="Delete"/>
              <xsd:enumeration value="Transfer"/>
              <xsd:enumeration value="Appraise"/>
              <xsd:enumeration value="Hold"/>
              <xsd:enumeration value="Normal"/>
              <xsd:enumeration value="Archive"/>
              <xsd:enumeration value="Normal"/>
            </xsd:restriction>
          </xsd:simpleType>
        </xsd:union>
      </xsd:simpleType>
    </xsd:element>
    <xsd:element name="Project" ma:index="32" nillable="true" ma:displayName="Project" ma:default="NA" ma:hidden="true" ma:internalName="Project">
      <xsd:simpleType>
        <xsd:restriction base="dms:Text">
          <xsd:maxLength value="255"/>
        </xsd:restriction>
      </xsd:simpleType>
    </xsd:element>
    <xsd:element name="Activity" ma:index="33" nillable="true" ma:displayName="Activity" ma:default="" ma:hidden="true" ma:internalName="Activity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ffb055-6eb4-45a1-bc20-bf2ac0d420da" elementFormDefault="qualified">
    <xsd:import namespace="http://schemas.microsoft.com/office/2006/documentManagement/types"/>
    <xsd:import namespace="http://schemas.microsoft.com/office/infopath/2007/PartnerControls"/>
    <xsd:element name="KeyWords" ma:index="9" nillable="true" ma:displayName="Key Words" ma:default="" ma:hidden="true" ma:internalName="KeyWords" ma:readOnly="false">
      <xsd:simpleType>
        <xsd:restriction base="dms:Note"/>
      </xsd:simpleType>
    </xsd:element>
    <xsd:element name="SecurityClassification" ma:index="11" nillable="true" ma:displayName="Security Classification" ma:default="" ma:format="Dropdown" ma:hidden="true" ma:internalName="SecurityClassification" ma:readOnly="false">
      <xsd:simpleType>
        <xsd:restriction base="dms:Choice">
          <xsd:enumeration value="Confidential"/>
          <xsd:enumeration value="Restricted"/>
          <xsd:enumeration value="Unrestric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5c79e5-42ce-4aa0-ac78-b6418001f0d2" elementFormDefault="qualified">
    <xsd:import namespace="http://schemas.microsoft.com/office/2006/documentManagement/types"/>
    <xsd:import namespace="http://schemas.microsoft.com/office/infopath/2007/PartnerControls"/>
    <xsd:element name="AggregationNarrative" ma:index="34" nillable="true" ma:displayName="Aggregation Narrative" ma:hidden="true" ma:internalName="AggregationNarrative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1a514c-9034-4fa3-897a-8352025b26ed" elementFormDefault="qualified">
    <xsd:import namespace="http://schemas.microsoft.com/office/2006/documentManagement/types"/>
    <xsd:import namespace="http://schemas.microsoft.com/office/infopath/2007/PartnerControls"/>
    <xsd:element name="Channel" ma:index="35" nillable="true" ma:displayName="Channel" ma:default="NA" ma:hidden="true" ma:internalName="Channel">
      <xsd:simpleType>
        <xsd:restriction base="dms:Text">
          <xsd:maxLength value="255"/>
        </xsd:restriction>
      </xsd:simpleType>
    </xsd:element>
    <xsd:element name="Team" ma:index="36" nillable="true" ma:displayName="Team" ma:default="Co-Production Administration" ma:hidden="true" ma:internalName="Team" ma:readOnly="false">
      <xsd:simpleType>
        <xsd:restriction base="dms:Text">
          <xsd:maxLength value="255"/>
        </xsd:restriction>
      </xsd:simpleType>
    </xsd:element>
    <xsd:element name="Level2" ma:index="37" nillable="true" ma:displayName="Level2" ma:default="NA" ma:hidden="true" ma:internalName="Level2">
      <xsd:simpleType>
        <xsd:restriction base="dms:Text">
          <xsd:maxLength value="255"/>
        </xsd:restriction>
      </xsd:simpleType>
    </xsd:element>
    <xsd:element name="Level3" ma:index="38" nillable="true" ma:displayName="Level3" ma:hidden="true" ma:internalName="Level3" ma:readOnly="false">
      <xsd:simpleType>
        <xsd:restriction base="dms:Text">
          <xsd:maxLength value="255"/>
        </xsd:restriction>
      </xsd:simpleType>
    </xsd:element>
    <xsd:element name="Year" ma:index="39" nillable="true" ma:displayName="Year" ma:default="NA" ma:hidden="true" ma:internalName="Ye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e899c0-32e2-4bac-a990-d073824810cf" elementFormDefault="qualified">
    <xsd:import namespace="http://schemas.microsoft.com/office/2006/documentManagement/types"/>
    <xsd:import namespace="http://schemas.microsoft.com/office/infopath/2007/PartnerControls"/>
    <xsd:element name="ProjectNumber" ma:index="40" nillable="true" ma:displayName="Project Number" ma:internalName="ProjectNumber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C95E5F-F00C-48ED-A875-097A19D3D3F7}"/>
</file>

<file path=customXml/itemProps2.xml><?xml version="1.0" encoding="utf-8"?>
<ds:datastoreItem xmlns:ds="http://schemas.openxmlformats.org/officeDocument/2006/customXml" ds:itemID="{2CA07077-EB55-46C8-94EF-7F6B4FD643EC}"/>
</file>

<file path=customXml/itemProps3.xml><?xml version="1.0" encoding="utf-8"?>
<ds:datastoreItem xmlns:ds="http://schemas.openxmlformats.org/officeDocument/2006/customXml" ds:itemID="{01821AE6-DB71-4FD4-A811-70CA51B1FD30}"/>
</file>

<file path=customXml/itemProps4.xml><?xml version="1.0" encoding="utf-8"?>
<ds:datastoreItem xmlns:ds="http://schemas.openxmlformats.org/officeDocument/2006/customXml" ds:itemID="{9CFAB2A8-3014-4047-87DA-3CE59AA1F6BC}"/>
</file>

<file path=customXml/itemProps5.xml><?xml version="1.0" encoding="utf-8"?>
<ds:datastoreItem xmlns:ds="http://schemas.openxmlformats.org/officeDocument/2006/customXml" ds:itemID="{1A31FE89-1063-43E4-88E2-EB4DAD15E0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Industry New Zealand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bushj</dc:creator>
  <cp:keywords/>
  <dc:description/>
  <cp:lastModifiedBy/>
  <cp:revision/>
  <dcterms:created xsi:type="dcterms:W3CDTF">2002-10-08T20:09:31Z</dcterms:created>
  <dcterms:modified xsi:type="dcterms:W3CDTF">2026-01-14T22:03:50Z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SharedWithUsers">
    <vt:lpwstr>Jennifer Wilton;Catherine Bates;Mel Read;Tom Kelly;Philippa Mossman;Karen Te O Kahurangi Waaka;Mladen Ivancic;Chris Payne</vt:lpwstr>
  </property>
  <property fmtid="{D5CDD505-2E9C-101B-9397-08002B2CF9AE}" pid="3" name="SharedWithUsers">
    <vt:lpwstr>80;#Jennifer Wilton;#19;#Catherine Bates;#17;#Mel Read;#57;#Tom Kelly;#21;#Philippa Mossman;#88;#Karen Te O Kahurangi Waaka;#18;#Mladen Ivancic;#7;#Chris Payne</vt:lpwstr>
  </property>
  <property fmtid="{D5CDD505-2E9C-101B-9397-08002B2CF9AE}" pid="4" name="_dlc_DocId">
    <vt:lpwstr>U5RCTUST6MMN-564407459-127</vt:lpwstr>
  </property>
  <property fmtid="{D5CDD505-2E9C-101B-9397-08002B2CF9AE}" pid="5" name="_dlc_DocIdItemGuid">
    <vt:lpwstr>e7168e1f-8a5a-4079-8289-5e9114435c85</vt:lpwstr>
  </property>
  <property fmtid="{D5CDD505-2E9C-101B-9397-08002B2CF9AE}" pid="6" name="_dlc_DocIdUrl">
    <vt:lpwstr>https://nzfilm.sharepoint.com/sites/CoPro/_layouts/15/DocIdRedir.aspx?ID=U5RCTUST6MMN-564407459-127, U5RCTUST6MMN-564407459-127</vt:lpwstr>
  </property>
  <property fmtid="{D5CDD505-2E9C-101B-9397-08002B2CF9AE}" pid="7" name="Subactivity">
    <vt:lpwstr>Certification Approvals</vt:lpwstr>
  </property>
  <property fmtid="{D5CDD505-2E9C-101B-9397-08002B2CF9AE}" pid="8" name="BusinessValue">
    <vt:lpwstr/>
  </property>
  <property fmtid="{D5CDD505-2E9C-101B-9397-08002B2CF9AE}" pid="9" name="PRADateDisposal">
    <vt:lpwstr/>
  </property>
  <property fmtid="{D5CDD505-2E9C-101B-9397-08002B2CF9AE}" pid="10" name="KeyWords">
    <vt:lpwstr/>
  </property>
  <property fmtid="{D5CDD505-2E9C-101B-9397-08002B2CF9AE}" pid="11" name="SecurityClassification">
    <vt:lpwstr/>
  </property>
  <property fmtid="{D5CDD505-2E9C-101B-9397-08002B2CF9AE}" pid="12" name="PRADate3">
    <vt:lpwstr/>
  </property>
  <property fmtid="{D5CDD505-2E9C-101B-9397-08002B2CF9AE}" pid="13" name="PRAText5">
    <vt:lpwstr/>
  </property>
  <property fmtid="{D5CDD505-2E9C-101B-9397-08002B2CF9AE}" pid="14" name="Level2">
    <vt:lpwstr>NA</vt:lpwstr>
  </property>
  <property fmtid="{D5CDD505-2E9C-101B-9397-08002B2CF9AE}" pid="15" name="Activity">
    <vt:lpwstr>NZ Industry Promotion</vt:lpwstr>
  </property>
  <property fmtid="{D5CDD505-2E9C-101B-9397-08002B2CF9AE}" pid="16" name="AggregationStatus">
    <vt:lpwstr>Normal</vt:lpwstr>
  </property>
  <property fmtid="{D5CDD505-2E9C-101B-9397-08002B2CF9AE}" pid="17" name="CategoryValue">
    <vt:lpwstr>NA</vt:lpwstr>
  </property>
  <property fmtid="{D5CDD505-2E9C-101B-9397-08002B2CF9AE}" pid="18" name="PRADate2">
    <vt:lpwstr/>
  </property>
  <property fmtid="{D5CDD505-2E9C-101B-9397-08002B2CF9AE}" pid="19" name="ProjectNumber">
    <vt:lpwstr/>
  </property>
  <property fmtid="{D5CDD505-2E9C-101B-9397-08002B2CF9AE}" pid="20" name="Case">
    <vt:lpwstr>NA</vt:lpwstr>
  </property>
  <property fmtid="{D5CDD505-2E9C-101B-9397-08002B2CF9AE}" pid="21" name="PRAText1">
    <vt:lpwstr/>
  </property>
  <property fmtid="{D5CDD505-2E9C-101B-9397-08002B2CF9AE}" pid="22" name="PRAText4">
    <vt:lpwstr/>
  </property>
  <property fmtid="{D5CDD505-2E9C-101B-9397-08002B2CF9AE}" pid="23" name="Level3">
    <vt:lpwstr/>
  </property>
  <property fmtid="{D5CDD505-2E9C-101B-9397-08002B2CF9AE}" pid="24" name="Team">
    <vt:lpwstr>Co-Production Administration</vt:lpwstr>
  </property>
  <property fmtid="{D5CDD505-2E9C-101B-9397-08002B2CF9AE}" pid="25" name="Project">
    <vt:lpwstr>NA</vt:lpwstr>
  </property>
  <property fmtid="{D5CDD505-2E9C-101B-9397-08002B2CF9AE}" pid="26" name="FunctionGroup">
    <vt:lpwstr/>
  </property>
  <property fmtid="{D5CDD505-2E9C-101B-9397-08002B2CF9AE}" pid="27" name="Function">
    <vt:lpwstr>NZ Industry Promotion</vt:lpwstr>
  </property>
  <property fmtid="{D5CDD505-2E9C-101B-9397-08002B2CF9AE}" pid="28" name="RelatedPeople">
    <vt:lpwstr/>
  </property>
  <property fmtid="{D5CDD505-2E9C-101B-9397-08002B2CF9AE}" pid="29" name="AggregationNarrative">
    <vt:lpwstr/>
  </property>
  <property fmtid="{D5CDD505-2E9C-101B-9397-08002B2CF9AE}" pid="30" name="Channel">
    <vt:lpwstr>NA</vt:lpwstr>
  </property>
  <property fmtid="{D5CDD505-2E9C-101B-9397-08002B2CF9AE}" pid="31" name="PRAType">
    <vt:lpwstr>Doc</vt:lpwstr>
  </property>
  <property fmtid="{D5CDD505-2E9C-101B-9397-08002B2CF9AE}" pid="32" name="PRADate1">
    <vt:lpwstr/>
  </property>
  <property fmtid="{D5CDD505-2E9C-101B-9397-08002B2CF9AE}" pid="33" name="DocumentType">
    <vt:lpwstr/>
  </property>
  <property fmtid="{D5CDD505-2E9C-101B-9397-08002B2CF9AE}" pid="34" name="PRAText3">
    <vt:lpwstr/>
  </property>
  <property fmtid="{D5CDD505-2E9C-101B-9397-08002B2CF9AE}" pid="35" name="Year">
    <vt:lpwstr>NA</vt:lpwstr>
  </property>
  <property fmtid="{D5CDD505-2E9C-101B-9397-08002B2CF9AE}" pid="36" name="Narrative">
    <vt:lpwstr/>
  </property>
  <property fmtid="{D5CDD505-2E9C-101B-9397-08002B2CF9AE}" pid="37" name="CategoryName">
    <vt:lpwstr>NA</vt:lpwstr>
  </property>
  <property fmtid="{D5CDD505-2E9C-101B-9397-08002B2CF9AE}" pid="38" name="PRADateTrigger">
    <vt:lpwstr/>
  </property>
  <property fmtid="{D5CDD505-2E9C-101B-9397-08002B2CF9AE}" pid="39" name="PRAText2">
    <vt:lpwstr/>
  </property>
  <property fmtid="{D5CDD505-2E9C-101B-9397-08002B2CF9AE}" pid="40" name="ContentTypeId">
    <vt:lpwstr>0x010100B225218515F2FE4ABF5240633671FCBB0056548481043B474EB20A4E8FB3BE84D4</vt:lpwstr>
  </property>
</Properties>
</file>